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jodi/Dropbox/AAC 20-21/"/>
    </mc:Choice>
  </mc:AlternateContent>
  <xr:revisionPtr revIDLastSave="0" documentId="8_{5F15F7DD-982D-E247-961A-D246BC5B7F9F}" xr6:coauthVersionLast="36" xr6:coauthVersionMax="36" xr10:uidLastSave="{00000000-0000-0000-0000-000000000000}"/>
  <bookViews>
    <workbookView xWindow="0" yWindow="460" windowWidth="28800" windowHeight="13140" tabRatio="559" activeTab="12" xr2:uid="{00000000-000D-0000-FFFF-FFFF00000000}"/>
  </bookViews>
  <sheets>
    <sheet name="2008" sheetId="17" r:id="rId1"/>
    <sheet name="2009" sheetId="16" r:id="rId2"/>
    <sheet name="2010" sheetId="14" r:id="rId3"/>
    <sheet name="2011" sheetId="13" r:id="rId4"/>
    <sheet name="2012" sheetId="12" r:id="rId5"/>
    <sheet name="2013" sheetId="11" r:id="rId6"/>
    <sheet name="2014" sheetId="10" r:id="rId7"/>
    <sheet name="2015" sheetId="9" r:id="rId8"/>
    <sheet name="2016" sheetId="8" r:id="rId9"/>
    <sheet name="2017" sheetId="1" r:id="rId10"/>
    <sheet name="2018" sheetId="18" r:id="rId11"/>
    <sheet name="2019" sheetId="19" r:id="rId12"/>
    <sheet name="2020" sheetId="20" r:id="rId13"/>
  </sheets>
  <definedNames>
    <definedName name="_xlnm.Print_Area" localSheetId="0">'2008'!$A$1:$S$92</definedName>
    <definedName name="_xlnm.Print_Area" localSheetId="1">'2009'!$A$1:$S$92</definedName>
    <definedName name="_xlnm.Print_Area" localSheetId="2">'2010'!$A$1:$S$92</definedName>
    <definedName name="_xlnm.Print_Area" localSheetId="3">'2011'!$A$1:$S$92</definedName>
    <definedName name="_xlnm.Print_Area" localSheetId="4">'2012'!$A$1:$S$92</definedName>
    <definedName name="_xlnm.Print_Area" localSheetId="5">'2013'!$A$1:$S$92</definedName>
    <definedName name="_xlnm.Print_Area" localSheetId="6">'2014'!$A$1:$S$92</definedName>
    <definedName name="_xlnm.Print_Area" localSheetId="7">'2015'!$A$1:$S$92</definedName>
    <definedName name="_xlnm.Print_Area" localSheetId="8">'2016'!$A$1:$S$92</definedName>
    <definedName name="_xlnm.Print_Area" localSheetId="9">'2017'!$A$1:$S$92</definedName>
    <definedName name="_xlnm.Print_Area" localSheetId="10">'2018'!$A$1:$S$86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20" l="1"/>
  <c r="H76" i="20"/>
  <c r="G76" i="20"/>
  <c r="F76" i="20"/>
  <c r="E76" i="20"/>
  <c r="D76" i="20"/>
  <c r="C76" i="20"/>
  <c r="B76" i="20"/>
  <c r="K75" i="20"/>
  <c r="J75" i="20"/>
  <c r="K74" i="20"/>
  <c r="J74" i="20"/>
  <c r="K73" i="20"/>
  <c r="J73" i="20"/>
  <c r="K72" i="20"/>
  <c r="J72" i="20"/>
  <c r="K71" i="20"/>
  <c r="J71" i="20"/>
  <c r="K70" i="20"/>
  <c r="J70" i="20"/>
  <c r="I67" i="20"/>
  <c r="H67" i="20"/>
  <c r="G67" i="20"/>
  <c r="F67" i="20"/>
  <c r="E67" i="20"/>
  <c r="D67" i="20"/>
  <c r="C67" i="20"/>
  <c r="B67" i="20"/>
  <c r="K66" i="20"/>
  <c r="J66" i="20"/>
  <c r="K65" i="20"/>
  <c r="J65" i="20"/>
  <c r="K64" i="20"/>
  <c r="J64" i="20"/>
  <c r="K63" i="20"/>
  <c r="J63" i="20"/>
  <c r="K62" i="20"/>
  <c r="J62" i="20"/>
  <c r="K61" i="20"/>
  <c r="J61" i="20"/>
  <c r="K60" i="20"/>
  <c r="J60" i="20"/>
  <c r="K59" i="20"/>
  <c r="J59" i="20"/>
  <c r="K58" i="20"/>
  <c r="J58" i="20"/>
  <c r="K57" i="20"/>
  <c r="K67" i="20" s="1"/>
  <c r="J57" i="20"/>
  <c r="J67" i="20" s="1"/>
  <c r="I54" i="20"/>
  <c r="I78" i="20" s="1"/>
  <c r="H54" i="20"/>
  <c r="H78" i="20" s="1"/>
  <c r="G54" i="20"/>
  <c r="G78" i="20" s="1"/>
  <c r="F54" i="20"/>
  <c r="F78" i="20" s="1"/>
  <c r="E54" i="20"/>
  <c r="E78" i="20" s="1"/>
  <c r="D54" i="20"/>
  <c r="D78" i="20" s="1"/>
  <c r="C54" i="20"/>
  <c r="C78" i="20" s="1"/>
  <c r="B54" i="20"/>
  <c r="B78" i="20" s="1"/>
  <c r="K53" i="20"/>
  <c r="J53" i="20"/>
  <c r="K52" i="20"/>
  <c r="J52" i="20"/>
  <c r="K51" i="20"/>
  <c r="J51" i="20"/>
  <c r="K50" i="20"/>
  <c r="J50" i="20"/>
  <c r="K49" i="20"/>
  <c r="J49" i="20"/>
  <c r="K48" i="20"/>
  <c r="J48" i="20"/>
  <c r="K47" i="20"/>
  <c r="J47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O35" i="20"/>
  <c r="N35" i="20"/>
  <c r="O34" i="20"/>
  <c r="N34" i="20"/>
  <c r="O33" i="20"/>
  <c r="N33" i="20"/>
  <c r="O32" i="20"/>
  <c r="N32" i="20"/>
  <c r="O31" i="20"/>
  <c r="N31" i="20"/>
  <c r="O30" i="20"/>
  <c r="N30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O26" i="20"/>
  <c r="N26" i="20"/>
  <c r="O25" i="20"/>
  <c r="N25" i="20"/>
  <c r="O24" i="20"/>
  <c r="N24" i="20"/>
  <c r="O23" i="20"/>
  <c r="N23" i="20"/>
  <c r="O22" i="20"/>
  <c r="N22" i="20"/>
  <c r="O21" i="20"/>
  <c r="N21" i="20"/>
  <c r="O20" i="20"/>
  <c r="N20" i="20"/>
  <c r="O19" i="20"/>
  <c r="N19" i="20"/>
  <c r="O18" i="20"/>
  <c r="N18" i="20"/>
  <c r="O17" i="20"/>
  <c r="N17" i="20"/>
  <c r="M14" i="20"/>
  <c r="M38" i="20" s="1"/>
  <c r="L14" i="20"/>
  <c r="L38" i="20" s="1"/>
  <c r="K14" i="20"/>
  <c r="K38" i="20" s="1"/>
  <c r="J14" i="20"/>
  <c r="J38" i="20" s="1"/>
  <c r="I14" i="20"/>
  <c r="I38" i="20" s="1"/>
  <c r="H14" i="20"/>
  <c r="H38" i="20" s="1"/>
  <c r="G14" i="20"/>
  <c r="G38" i="20" s="1"/>
  <c r="F14" i="20"/>
  <c r="F38" i="20" s="1"/>
  <c r="E14" i="20"/>
  <c r="E38" i="20" s="1"/>
  <c r="D14" i="20"/>
  <c r="D38" i="20" s="1"/>
  <c r="C14" i="20"/>
  <c r="C38" i="20" s="1"/>
  <c r="B14" i="20"/>
  <c r="B38" i="20" s="1"/>
  <c r="O13" i="20"/>
  <c r="N13" i="20"/>
  <c r="O12" i="20"/>
  <c r="N12" i="20"/>
  <c r="O11" i="20"/>
  <c r="N11" i="20"/>
  <c r="O10" i="20"/>
  <c r="N10" i="20"/>
  <c r="O9" i="20"/>
  <c r="N9" i="20"/>
  <c r="O8" i="20"/>
  <c r="N8" i="20"/>
  <c r="O7" i="20"/>
  <c r="N7" i="20"/>
  <c r="J76" i="20" l="1"/>
  <c r="K76" i="20"/>
  <c r="J54" i="20"/>
  <c r="J78" i="20" s="1"/>
  <c r="K54" i="20"/>
  <c r="K78" i="20" s="1"/>
  <c r="N14" i="20"/>
  <c r="N27" i="20"/>
  <c r="N36" i="20"/>
  <c r="O27" i="20"/>
  <c r="O14" i="20"/>
  <c r="O36" i="20"/>
  <c r="K76" i="19"/>
  <c r="J76" i="19"/>
  <c r="I76" i="19"/>
  <c r="H76" i="19"/>
  <c r="G76" i="19"/>
  <c r="F76" i="19"/>
  <c r="E76" i="19"/>
  <c r="D76" i="19"/>
  <c r="C76" i="19"/>
  <c r="B76" i="19"/>
  <c r="K67" i="19"/>
  <c r="J67" i="19"/>
  <c r="I67" i="19"/>
  <c r="H67" i="19"/>
  <c r="H78" i="19" s="1"/>
  <c r="G67" i="19"/>
  <c r="F67" i="19"/>
  <c r="E67" i="19"/>
  <c r="D67" i="19"/>
  <c r="D78" i="19" s="1"/>
  <c r="C67" i="19"/>
  <c r="B67" i="19"/>
  <c r="K54" i="19"/>
  <c r="J54" i="19"/>
  <c r="J78" i="19" s="1"/>
  <c r="I54" i="19"/>
  <c r="H54" i="19"/>
  <c r="G54" i="19"/>
  <c r="F54" i="19"/>
  <c r="F78" i="19" s="1"/>
  <c r="F80" i="19" s="1"/>
  <c r="E54" i="19"/>
  <c r="D54" i="19"/>
  <c r="C54" i="19"/>
  <c r="B54" i="19"/>
  <c r="B78" i="19" s="1"/>
  <c r="B80" i="19" s="1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O25" i="19"/>
  <c r="N25" i="19"/>
  <c r="O24" i="19"/>
  <c r="N24" i="19"/>
  <c r="O23" i="19"/>
  <c r="N23" i="19"/>
  <c r="O22" i="19"/>
  <c r="N22" i="19"/>
  <c r="O21" i="19"/>
  <c r="N21" i="19"/>
  <c r="O20" i="19"/>
  <c r="N20" i="19"/>
  <c r="O19" i="19"/>
  <c r="N19" i="19"/>
  <c r="O18" i="19"/>
  <c r="N18" i="19"/>
  <c r="O17" i="19"/>
  <c r="N17" i="19"/>
  <c r="N27" i="19" s="1"/>
  <c r="O14" i="19"/>
  <c r="N14" i="19"/>
  <c r="M14" i="19"/>
  <c r="M38" i="19" s="1"/>
  <c r="L14" i="19"/>
  <c r="L38" i="19" s="1"/>
  <c r="K14" i="19"/>
  <c r="K38" i="19" s="1"/>
  <c r="J14" i="19"/>
  <c r="J38" i="19" s="1"/>
  <c r="I14" i="19"/>
  <c r="I38" i="19" s="1"/>
  <c r="H14" i="19"/>
  <c r="H38" i="19" s="1"/>
  <c r="G14" i="19"/>
  <c r="G38" i="19" s="1"/>
  <c r="F14" i="19"/>
  <c r="F38" i="19" s="1"/>
  <c r="E14" i="19"/>
  <c r="E38" i="19" s="1"/>
  <c r="D14" i="19"/>
  <c r="D38" i="19" s="1"/>
  <c r="C14" i="19"/>
  <c r="C38" i="19" s="1"/>
  <c r="B14" i="19"/>
  <c r="B38" i="19" s="1"/>
  <c r="E80" i="20" l="1"/>
  <c r="I80" i="20"/>
  <c r="F80" i="20"/>
  <c r="D80" i="20"/>
  <c r="H80" i="20"/>
  <c r="B80" i="20"/>
  <c r="O27" i="19"/>
  <c r="O38" i="19" s="1"/>
  <c r="C78" i="19"/>
  <c r="G78" i="19"/>
  <c r="K78" i="19"/>
  <c r="E78" i="19"/>
  <c r="I78" i="19"/>
  <c r="J40" i="19"/>
  <c r="N38" i="19"/>
  <c r="B40" i="19" s="1"/>
  <c r="K80" i="20"/>
  <c r="M74" i="20"/>
  <c r="M72" i="20"/>
  <c r="M71" i="20"/>
  <c r="M64" i="20"/>
  <c r="M62" i="20"/>
  <c r="M61" i="20"/>
  <c r="M59" i="20"/>
  <c r="M57" i="20"/>
  <c r="M53" i="20"/>
  <c r="M51" i="20"/>
  <c r="M49" i="20"/>
  <c r="M47" i="20"/>
  <c r="M75" i="20"/>
  <c r="M73" i="20"/>
  <c r="M70" i="20"/>
  <c r="M66" i="20"/>
  <c r="M65" i="20"/>
  <c r="M63" i="20"/>
  <c r="M60" i="20"/>
  <c r="M58" i="20"/>
  <c r="M52" i="20"/>
  <c r="M50" i="20"/>
  <c r="M48" i="20"/>
  <c r="G80" i="20"/>
  <c r="O38" i="20"/>
  <c r="N38" i="20"/>
  <c r="J80" i="20"/>
  <c r="L75" i="20"/>
  <c r="L74" i="20"/>
  <c r="L73" i="20"/>
  <c r="L72" i="20"/>
  <c r="L71" i="20"/>
  <c r="L70" i="20"/>
  <c r="L66" i="20"/>
  <c r="L65" i="20"/>
  <c r="L64" i="20"/>
  <c r="L63" i="20"/>
  <c r="L62" i="20"/>
  <c r="L61" i="20"/>
  <c r="L60" i="20"/>
  <c r="L59" i="20"/>
  <c r="L58" i="20"/>
  <c r="L57" i="20"/>
  <c r="L53" i="20"/>
  <c r="L52" i="20"/>
  <c r="L51" i="20"/>
  <c r="L50" i="20"/>
  <c r="L49" i="20"/>
  <c r="L48" i="20"/>
  <c r="L47" i="20"/>
  <c r="C80" i="20"/>
  <c r="P33" i="19"/>
  <c r="P25" i="19"/>
  <c r="P23" i="19"/>
  <c r="P21" i="19"/>
  <c r="P19" i="19"/>
  <c r="P17" i="19"/>
  <c r="P8" i="19"/>
  <c r="P34" i="19"/>
  <c r="P32" i="19"/>
  <c r="P30" i="19"/>
  <c r="P9" i="19"/>
  <c r="P7" i="19"/>
  <c r="P35" i="19"/>
  <c r="P31" i="19"/>
  <c r="P24" i="19"/>
  <c r="P22" i="19"/>
  <c r="P20" i="19"/>
  <c r="P18" i="19"/>
  <c r="P11" i="19"/>
  <c r="D40" i="19"/>
  <c r="H40" i="19"/>
  <c r="L40" i="19"/>
  <c r="L73" i="19"/>
  <c r="L61" i="19"/>
  <c r="L57" i="19"/>
  <c r="L49" i="19"/>
  <c r="L47" i="19"/>
  <c r="J80" i="19"/>
  <c r="L74" i="19"/>
  <c r="L72" i="19"/>
  <c r="L70" i="19"/>
  <c r="L64" i="19"/>
  <c r="L62" i="19"/>
  <c r="L60" i="19"/>
  <c r="L58" i="19"/>
  <c r="L51" i="19"/>
  <c r="L48" i="19"/>
  <c r="L75" i="19"/>
  <c r="L71" i="19"/>
  <c r="L65" i="19"/>
  <c r="L63" i="19"/>
  <c r="L59" i="19"/>
  <c r="D80" i="19"/>
  <c r="H80" i="19"/>
  <c r="K80" i="19"/>
  <c r="M74" i="19"/>
  <c r="M72" i="19"/>
  <c r="M70" i="19"/>
  <c r="M64" i="19"/>
  <c r="M62" i="19"/>
  <c r="M60" i="19"/>
  <c r="M58" i="19"/>
  <c r="M51" i="19"/>
  <c r="M48" i="19"/>
  <c r="M75" i="19"/>
  <c r="M71" i="19"/>
  <c r="M65" i="19"/>
  <c r="M63" i="19"/>
  <c r="M59" i="19"/>
  <c r="M73" i="19"/>
  <c r="M61" i="19"/>
  <c r="M57" i="19"/>
  <c r="M49" i="19"/>
  <c r="M47" i="19"/>
  <c r="M54" i="19" s="1"/>
  <c r="E80" i="19"/>
  <c r="I80" i="19"/>
  <c r="B27" i="18"/>
  <c r="K40" i="19" l="1"/>
  <c r="Q34" i="19"/>
  <c r="Q7" i="19"/>
  <c r="Q19" i="19"/>
  <c r="Q33" i="19"/>
  <c r="Q20" i="19"/>
  <c r="I40" i="19"/>
  <c r="Q32" i="19"/>
  <c r="Q25" i="19"/>
  <c r="Q17" i="19"/>
  <c r="Q31" i="19"/>
  <c r="Q18" i="19"/>
  <c r="M40" i="19"/>
  <c r="C40" i="19"/>
  <c r="Q30" i="19"/>
  <c r="Q23" i="19"/>
  <c r="Q8" i="19"/>
  <c r="Q24" i="19"/>
  <c r="Q11" i="19"/>
  <c r="G40" i="19"/>
  <c r="Q9" i="19"/>
  <c r="Q21" i="19"/>
  <c r="Q35" i="19"/>
  <c r="Q22" i="19"/>
  <c r="E40" i="19"/>
  <c r="L67" i="20"/>
  <c r="M76" i="20"/>
  <c r="C80" i="19"/>
  <c r="L54" i="19"/>
  <c r="M76" i="19"/>
  <c r="F40" i="19"/>
  <c r="N40" i="19" s="1"/>
  <c r="G80" i="19"/>
  <c r="L54" i="20"/>
  <c r="P9" i="20"/>
  <c r="P18" i="20"/>
  <c r="P35" i="20"/>
  <c r="P12" i="20"/>
  <c r="P17" i="20"/>
  <c r="P25" i="20"/>
  <c r="D40" i="20"/>
  <c r="P33" i="20"/>
  <c r="P10" i="20"/>
  <c r="P34" i="20"/>
  <c r="P11" i="20"/>
  <c r="P22" i="20"/>
  <c r="B40" i="20"/>
  <c r="P19" i="20"/>
  <c r="P30" i="20"/>
  <c r="L40" i="20"/>
  <c r="H40" i="20"/>
  <c r="P23" i="20"/>
  <c r="P26" i="20"/>
  <c r="P13" i="20"/>
  <c r="P24" i="20"/>
  <c r="P8" i="20"/>
  <c r="F40" i="20"/>
  <c r="P21" i="20"/>
  <c r="P32" i="20"/>
  <c r="P20" i="20"/>
  <c r="P31" i="20"/>
  <c r="J40" i="20"/>
  <c r="P7" i="20"/>
  <c r="L76" i="20"/>
  <c r="Q13" i="20"/>
  <c r="Q26" i="20"/>
  <c r="M40" i="20"/>
  <c r="Q10" i="20"/>
  <c r="K40" i="20"/>
  <c r="Q23" i="20"/>
  <c r="Q34" i="20"/>
  <c r="Q11" i="20"/>
  <c r="Q22" i="20"/>
  <c r="E40" i="20"/>
  <c r="G40" i="20"/>
  <c r="I40" i="20"/>
  <c r="Q31" i="20"/>
  <c r="Q20" i="20"/>
  <c r="Q12" i="20"/>
  <c r="Q17" i="20"/>
  <c r="Q25" i="20"/>
  <c r="Q32" i="20"/>
  <c r="Q7" i="20"/>
  <c r="Q18" i="20"/>
  <c r="Q33" i="20"/>
  <c r="Q9" i="20"/>
  <c r="Q24" i="20"/>
  <c r="C40" i="20"/>
  <c r="Q19" i="20"/>
  <c r="Q30" i="20"/>
  <c r="Q35" i="20"/>
  <c r="Q8" i="20"/>
  <c r="Q21" i="20"/>
  <c r="M54" i="20"/>
  <c r="M67" i="20"/>
  <c r="Q27" i="19"/>
  <c r="L76" i="19"/>
  <c r="P36" i="19"/>
  <c r="P27" i="19"/>
  <c r="M67" i="19"/>
  <c r="L67" i="19"/>
  <c r="L78" i="19" s="1"/>
  <c r="Q36" i="19"/>
  <c r="P14" i="19"/>
  <c r="P38" i="19" s="1"/>
  <c r="K75" i="18"/>
  <c r="J75" i="18"/>
  <c r="K74" i="18"/>
  <c r="J74" i="18"/>
  <c r="K73" i="18"/>
  <c r="J73" i="18"/>
  <c r="K72" i="18"/>
  <c r="J72" i="18"/>
  <c r="K71" i="18"/>
  <c r="J71" i="18"/>
  <c r="K70" i="18"/>
  <c r="J70" i="18"/>
  <c r="K65" i="18"/>
  <c r="J65" i="18"/>
  <c r="K64" i="18"/>
  <c r="J64" i="18"/>
  <c r="K63" i="18"/>
  <c r="J63" i="18"/>
  <c r="K62" i="18"/>
  <c r="J62" i="18"/>
  <c r="K60" i="18"/>
  <c r="J60" i="18"/>
  <c r="K59" i="18"/>
  <c r="J59" i="18"/>
  <c r="K58" i="18"/>
  <c r="J58" i="18"/>
  <c r="K57" i="18"/>
  <c r="J57" i="18"/>
  <c r="J47" i="18"/>
  <c r="Q14" i="19" l="1"/>
  <c r="Q38" i="19" s="1"/>
  <c r="M78" i="19"/>
  <c r="O40" i="19"/>
  <c r="O40" i="20"/>
  <c r="Q27" i="20"/>
  <c r="Q14" i="20"/>
  <c r="P14" i="20"/>
  <c r="P38" i="20" s="1"/>
  <c r="N40" i="20"/>
  <c r="P27" i="20"/>
  <c r="P36" i="20"/>
  <c r="M78" i="20"/>
  <c r="Q36" i="20"/>
  <c r="L78" i="20"/>
  <c r="J67" i="18"/>
  <c r="Q17" i="18"/>
  <c r="P17" i="18"/>
  <c r="J51" i="18"/>
  <c r="K51" i="18"/>
  <c r="K49" i="18"/>
  <c r="J49" i="18"/>
  <c r="K48" i="18"/>
  <c r="J48" i="18"/>
  <c r="K47" i="18"/>
  <c r="Q38" i="20" l="1"/>
  <c r="Q11" i="18"/>
  <c r="P11" i="18"/>
  <c r="Q23" i="18"/>
  <c r="P23" i="18"/>
  <c r="I76" i="18" l="1"/>
  <c r="H76" i="18"/>
  <c r="G76" i="18"/>
  <c r="F76" i="18"/>
  <c r="E76" i="18"/>
  <c r="D76" i="18"/>
  <c r="C76" i="18"/>
  <c r="B76" i="18"/>
  <c r="I67" i="18"/>
  <c r="H67" i="18"/>
  <c r="G67" i="18"/>
  <c r="F67" i="18"/>
  <c r="E67" i="18"/>
  <c r="D67" i="18"/>
  <c r="I54" i="18"/>
  <c r="H54" i="18"/>
  <c r="G54" i="18"/>
  <c r="F54" i="18"/>
  <c r="E54" i="18"/>
  <c r="D54" i="18"/>
  <c r="C54" i="18"/>
  <c r="B54" i="18"/>
  <c r="O36" i="18"/>
  <c r="N36" i="18"/>
  <c r="M36" i="18"/>
  <c r="L36" i="18"/>
  <c r="K36" i="18"/>
  <c r="J36" i="18"/>
  <c r="I36" i="18"/>
  <c r="H36" i="18"/>
  <c r="G36" i="18"/>
  <c r="F36" i="18"/>
  <c r="C36" i="18"/>
  <c r="B36" i="18"/>
  <c r="Q35" i="18"/>
  <c r="P35" i="18"/>
  <c r="Q34" i="18"/>
  <c r="P34" i="18"/>
  <c r="Q33" i="18"/>
  <c r="P33" i="18"/>
  <c r="Q32" i="18"/>
  <c r="P32" i="18"/>
  <c r="Q31" i="18"/>
  <c r="P31" i="18"/>
  <c r="Q30" i="18"/>
  <c r="P30" i="18"/>
  <c r="C27" i="18"/>
  <c r="Q25" i="18"/>
  <c r="P25" i="18"/>
  <c r="Q24" i="18"/>
  <c r="P24" i="18"/>
  <c r="Q22" i="18"/>
  <c r="P22" i="18"/>
  <c r="Q20" i="18"/>
  <c r="P20" i="18"/>
  <c r="Q19" i="18"/>
  <c r="P19" i="18"/>
  <c r="Q18" i="18"/>
  <c r="P18" i="18"/>
  <c r="O14" i="18"/>
  <c r="N14" i="18"/>
  <c r="M14" i="18"/>
  <c r="L14" i="18"/>
  <c r="K14" i="18"/>
  <c r="J14" i="18"/>
  <c r="I14" i="18"/>
  <c r="H14" i="18"/>
  <c r="G14" i="18"/>
  <c r="F14" i="18"/>
  <c r="C14" i="18"/>
  <c r="B14" i="18"/>
  <c r="Q9" i="18"/>
  <c r="P9" i="18"/>
  <c r="Q8" i="18"/>
  <c r="P8" i="18"/>
  <c r="Q7" i="18"/>
  <c r="P7" i="18"/>
  <c r="P30" i="1"/>
  <c r="Q7" i="1"/>
  <c r="P7" i="1"/>
  <c r="Q8" i="1"/>
  <c r="P8" i="1"/>
  <c r="Q9" i="1"/>
  <c r="P9" i="1"/>
  <c r="P17" i="1"/>
  <c r="Q17" i="1"/>
  <c r="P18" i="1"/>
  <c r="Q18" i="1"/>
  <c r="P19" i="1"/>
  <c r="Q19" i="1"/>
  <c r="P20" i="1"/>
  <c r="Q20" i="1"/>
  <c r="P21" i="1"/>
  <c r="Q21" i="1"/>
  <c r="P22" i="1"/>
  <c r="Q22" i="1"/>
  <c r="P24" i="1"/>
  <c r="Q24" i="1"/>
  <c r="P25" i="1"/>
  <c r="Q25" i="1"/>
  <c r="Q30" i="1"/>
  <c r="P31" i="1"/>
  <c r="Q31" i="1"/>
  <c r="P32" i="1"/>
  <c r="Q32" i="1"/>
  <c r="P33" i="1"/>
  <c r="Q33" i="1"/>
  <c r="P34" i="1"/>
  <c r="Q34" i="1"/>
  <c r="P35" i="1"/>
  <c r="Q35" i="1"/>
  <c r="F38" i="18" l="1"/>
  <c r="N38" i="18"/>
  <c r="B78" i="18"/>
  <c r="F78" i="18"/>
  <c r="G38" i="18"/>
  <c r="K38" i="18"/>
  <c r="O38" i="18"/>
  <c r="C78" i="18"/>
  <c r="J38" i="18"/>
  <c r="H38" i="18"/>
  <c r="L38" i="18"/>
  <c r="I38" i="18"/>
  <c r="M38" i="18"/>
  <c r="P14" i="18"/>
  <c r="E78" i="18"/>
  <c r="I78" i="18"/>
  <c r="D78" i="18"/>
  <c r="H78" i="18"/>
  <c r="G78" i="18"/>
  <c r="Q27" i="18"/>
  <c r="K54" i="18"/>
  <c r="C38" i="18"/>
  <c r="K67" i="18"/>
  <c r="K76" i="18"/>
  <c r="Q36" i="18"/>
  <c r="B38" i="18"/>
  <c r="P27" i="18"/>
  <c r="Q14" i="18"/>
  <c r="P36" i="18"/>
  <c r="J76" i="18"/>
  <c r="J54" i="18"/>
  <c r="K78" i="18" l="1"/>
  <c r="Q38" i="18"/>
  <c r="J78" i="18"/>
  <c r="P38" i="18"/>
  <c r="E27" i="14"/>
  <c r="D27" i="14"/>
  <c r="P7" i="14"/>
  <c r="K52" i="16"/>
  <c r="J52" i="16"/>
  <c r="M75" i="18" l="1"/>
  <c r="M74" i="18"/>
  <c r="M73" i="18"/>
  <c r="M72" i="18"/>
  <c r="L71" i="18"/>
  <c r="L75" i="18"/>
  <c r="L73" i="18"/>
  <c r="L72" i="18"/>
  <c r="L74" i="18"/>
  <c r="M70" i="18"/>
  <c r="M71" i="18"/>
  <c r="L65" i="18"/>
  <c r="L70" i="18"/>
  <c r="M64" i="18"/>
  <c r="M65" i="18"/>
  <c r="L63" i="18"/>
  <c r="L64" i="18"/>
  <c r="M62" i="18"/>
  <c r="M63" i="18"/>
  <c r="L60" i="18"/>
  <c r="L62" i="18"/>
  <c r="M59" i="18"/>
  <c r="M60" i="18"/>
  <c r="L58" i="18"/>
  <c r="L59" i="18"/>
  <c r="M57" i="18"/>
  <c r="M58" i="18"/>
  <c r="L47" i="18"/>
  <c r="L57" i="18"/>
  <c r="R11" i="18"/>
  <c r="R17" i="18"/>
  <c r="S11" i="18"/>
  <c r="S30" i="18"/>
  <c r="L51" i="18"/>
  <c r="M51" i="18"/>
  <c r="L48" i="18"/>
  <c r="L49" i="18"/>
  <c r="M47" i="18"/>
  <c r="M48" i="18"/>
  <c r="M49" i="18"/>
  <c r="J80" i="18"/>
  <c r="K80" i="18"/>
  <c r="E80" i="18"/>
  <c r="G80" i="18"/>
  <c r="I80" i="18"/>
  <c r="C80" i="18"/>
  <c r="D80" i="18"/>
  <c r="F80" i="18"/>
  <c r="B40" i="18"/>
  <c r="R23" i="18"/>
  <c r="G40" i="18"/>
  <c r="S23" i="18"/>
  <c r="S35" i="18"/>
  <c r="S33" i="18"/>
  <c r="S24" i="18"/>
  <c r="O40" i="18"/>
  <c r="S20" i="18"/>
  <c r="S7" i="18"/>
  <c r="S25" i="18"/>
  <c r="C40" i="18"/>
  <c r="S19" i="18"/>
  <c r="M40" i="18"/>
  <c r="S34" i="18"/>
  <c r="S9" i="18"/>
  <c r="K40" i="18"/>
  <c r="S18" i="18"/>
  <c r="S22" i="18"/>
  <c r="S31" i="18"/>
  <c r="I40" i="18"/>
  <c r="S32" i="18"/>
  <c r="S17" i="18"/>
  <c r="S8" i="18"/>
  <c r="B80" i="18"/>
  <c r="H80" i="18"/>
  <c r="R30" i="18"/>
  <c r="R25" i="18"/>
  <c r="R20" i="18"/>
  <c r="R19" i="18"/>
  <c r="R18" i="18"/>
  <c r="R9" i="18"/>
  <c r="F40" i="18"/>
  <c r="R31" i="18"/>
  <c r="R8" i="18"/>
  <c r="R7" i="18"/>
  <c r="R24" i="18"/>
  <c r="N40" i="18"/>
  <c r="H40" i="18"/>
  <c r="R22" i="18"/>
  <c r="R33" i="18"/>
  <c r="R32" i="18"/>
  <c r="L40" i="18"/>
  <c r="R35" i="18"/>
  <c r="R34" i="18"/>
  <c r="J40" i="18"/>
  <c r="I67" i="1"/>
  <c r="H67" i="1"/>
  <c r="G67" i="1"/>
  <c r="F67" i="1"/>
  <c r="E67" i="1"/>
  <c r="D67" i="1"/>
  <c r="C67" i="1"/>
  <c r="B67" i="1"/>
  <c r="I54" i="1"/>
  <c r="H54" i="1"/>
  <c r="G54" i="1"/>
  <c r="F54" i="1"/>
  <c r="E54" i="1"/>
  <c r="D54" i="1"/>
  <c r="C54" i="1"/>
  <c r="B54" i="1"/>
  <c r="S27" i="18" l="1"/>
  <c r="L54" i="18"/>
  <c r="L67" i="18"/>
  <c r="M76" i="18"/>
  <c r="L76" i="18"/>
  <c r="M67" i="18"/>
  <c r="M54" i="18"/>
  <c r="Q40" i="18"/>
  <c r="S14" i="18"/>
  <c r="S36" i="18"/>
  <c r="P40" i="18"/>
  <c r="R14" i="18"/>
  <c r="R27" i="18"/>
  <c r="R36" i="18"/>
  <c r="C27" i="16"/>
  <c r="Q13" i="16"/>
  <c r="P13" i="16"/>
  <c r="Q12" i="16"/>
  <c r="P12" i="16"/>
  <c r="P35" i="16"/>
  <c r="P34" i="16"/>
  <c r="P33" i="16"/>
  <c r="P32" i="16"/>
  <c r="P30" i="16"/>
  <c r="P36" i="16" l="1"/>
  <c r="M78" i="18"/>
  <c r="L78" i="18"/>
  <c r="S38" i="18"/>
  <c r="R38" i="18"/>
  <c r="B54" i="17" l="1"/>
  <c r="K52" i="17"/>
  <c r="J52" i="17"/>
  <c r="K61" i="17"/>
  <c r="J61" i="17"/>
  <c r="Q30" i="17"/>
  <c r="P30" i="17"/>
  <c r="B36" i="17"/>
  <c r="P17" i="17"/>
  <c r="Q17" i="17"/>
  <c r="C27" i="17"/>
  <c r="B27" i="17"/>
  <c r="O14" i="17"/>
  <c r="N14" i="17"/>
  <c r="B14" i="17"/>
  <c r="O36" i="16"/>
  <c r="N36" i="16"/>
  <c r="O14" i="16"/>
  <c r="N14" i="16"/>
  <c r="N38" i="16" s="1"/>
  <c r="O36" i="14"/>
  <c r="N36" i="14"/>
  <c r="O14" i="14"/>
  <c r="N14" i="14"/>
  <c r="N38" i="14" s="1"/>
  <c r="P7" i="16"/>
  <c r="B27" i="16"/>
  <c r="O36" i="17"/>
  <c r="N36" i="17"/>
  <c r="Q21" i="17"/>
  <c r="P21" i="17"/>
  <c r="Q13" i="17"/>
  <c r="P13" i="17"/>
  <c r="Q12" i="17"/>
  <c r="P12" i="17"/>
  <c r="P10" i="17"/>
  <c r="J72" i="9"/>
  <c r="E36" i="9"/>
  <c r="B14" i="9"/>
  <c r="B38" i="17" l="1"/>
  <c r="O38" i="14"/>
  <c r="O38" i="16"/>
  <c r="O38" i="17"/>
  <c r="N38" i="17"/>
  <c r="B76" i="9"/>
  <c r="J66" i="17" l="1"/>
  <c r="J57" i="17"/>
  <c r="J64" i="17"/>
  <c r="J60" i="17"/>
  <c r="J59" i="17"/>
  <c r="K57" i="17"/>
  <c r="I76" i="17"/>
  <c r="H76" i="17"/>
  <c r="G76" i="17"/>
  <c r="F76" i="17"/>
  <c r="E76" i="17"/>
  <c r="D76" i="17"/>
  <c r="C76" i="17"/>
  <c r="B76" i="17"/>
  <c r="B78" i="17" s="1"/>
  <c r="K75" i="17"/>
  <c r="J75" i="17"/>
  <c r="K74" i="17"/>
  <c r="J74" i="17"/>
  <c r="K73" i="17"/>
  <c r="J73" i="17"/>
  <c r="K72" i="17"/>
  <c r="J72" i="17"/>
  <c r="K70" i="17"/>
  <c r="J70" i="17"/>
  <c r="I67" i="17"/>
  <c r="H67" i="17"/>
  <c r="G67" i="17"/>
  <c r="F67" i="17"/>
  <c r="E67" i="17"/>
  <c r="D67" i="17"/>
  <c r="K66" i="17"/>
  <c r="K64" i="17"/>
  <c r="K60" i="17"/>
  <c r="K59" i="17"/>
  <c r="I54" i="17"/>
  <c r="H54" i="17"/>
  <c r="G54" i="17"/>
  <c r="F54" i="17"/>
  <c r="E54" i="17"/>
  <c r="D54" i="17"/>
  <c r="C54" i="17"/>
  <c r="C78" i="17" s="1"/>
  <c r="K53" i="17"/>
  <c r="J53" i="17"/>
  <c r="K50" i="17"/>
  <c r="J50" i="17"/>
  <c r="K49" i="17"/>
  <c r="J49" i="17"/>
  <c r="K48" i="17"/>
  <c r="J48" i="17"/>
  <c r="K47" i="17"/>
  <c r="J47" i="17"/>
  <c r="M36" i="17"/>
  <c r="L36" i="17"/>
  <c r="K36" i="17"/>
  <c r="J36" i="17"/>
  <c r="G36" i="17"/>
  <c r="F36" i="17"/>
  <c r="E36" i="17"/>
  <c r="D36" i="17"/>
  <c r="C36" i="17"/>
  <c r="Q35" i="17"/>
  <c r="P35" i="17"/>
  <c r="Q34" i="17"/>
  <c r="P34" i="17"/>
  <c r="Q33" i="17"/>
  <c r="P33" i="17"/>
  <c r="Q32" i="17"/>
  <c r="P32" i="17"/>
  <c r="Q26" i="17"/>
  <c r="P26" i="17"/>
  <c r="Q24" i="17"/>
  <c r="P24" i="17"/>
  <c r="Q20" i="17"/>
  <c r="P20" i="17"/>
  <c r="Q19" i="17"/>
  <c r="Q27" i="17" s="1"/>
  <c r="P19" i="17"/>
  <c r="P27" i="17" s="1"/>
  <c r="M14" i="17"/>
  <c r="L14" i="17"/>
  <c r="K14" i="17"/>
  <c r="J14" i="17"/>
  <c r="G14" i="17"/>
  <c r="F14" i="17"/>
  <c r="E14" i="17"/>
  <c r="D14" i="17"/>
  <c r="C14" i="17"/>
  <c r="Q10" i="17"/>
  <c r="Q9" i="17"/>
  <c r="P9" i="17"/>
  <c r="Q8" i="17"/>
  <c r="P8" i="17"/>
  <c r="Q7" i="17"/>
  <c r="P7" i="17"/>
  <c r="P14" i="17" s="1"/>
  <c r="K66" i="16"/>
  <c r="J67" i="16"/>
  <c r="I67" i="16"/>
  <c r="H67" i="16"/>
  <c r="G67" i="16"/>
  <c r="F67" i="16"/>
  <c r="E67" i="16"/>
  <c r="D67" i="16"/>
  <c r="H54" i="16"/>
  <c r="B54" i="16"/>
  <c r="Q26" i="16"/>
  <c r="P26" i="16"/>
  <c r="B36" i="16"/>
  <c r="M14" i="16"/>
  <c r="L14" i="16"/>
  <c r="K14" i="16"/>
  <c r="J14" i="16"/>
  <c r="G14" i="16"/>
  <c r="F14" i="16"/>
  <c r="E14" i="16"/>
  <c r="D14" i="16"/>
  <c r="C14" i="16"/>
  <c r="B14" i="16"/>
  <c r="B76" i="14"/>
  <c r="I67" i="14"/>
  <c r="H67" i="14"/>
  <c r="G67" i="14"/>
  <c r="F67" i="14"/>
  <c r="E67" i="14"/>
  <c r="D67" i="14"/>
  <c r="I54" i="14"/>
  <c r="H54" i="14"/>
  <c r="G54" i="14"/>
  <c r="F54" i="14"/>
  <c r="E54" i="14"/>
  <c r="D54" i="14"/>
  <c r="C54" i="14"/>
  <c r="B54" i="14"/>
  <c r="B36" i="14"/>
  <c r="C27" i="14"/>
  <c r="B27" i="14"/>
  <c r="M14" i="14"/>
  <c r="L14" i="14"/>
  <c r="K14" i="14"/>
  <c r="J14" i="14"/>
  <c r="G14" i="14"/>
  <c r="F14" i="14"/>
  <c r="E14" i="14"/>
  <c r="D14" i="14"/>
  <c r="C14" i="14"/>
  <c r="B14" i="14"/>
  <c r="B76" i="13"/>
  <c r="I67" i="13"/>
  <c r="H67" i="13"/>
  <c r="G67" i="13"/>
  <c r="F67" i="13"/>
  <c r="E67" i="13"/>
  <c r="D67" i="13"/>
  <c r="I54" i="13"/>
  <c r="H54" i="13"/>
  <c r="G54" i="13"/>
  <c r="F54" i="13"/>
  <c r="E54" i="13"/>
  <c r="D54" i="13"/>
  <c r="C54" i="13"/>
  <c r="B54" i="13"/>
  <c r="B36" i="13"/>
  <c r="B27" i="13"/>
  <c r="Q26" i="13"/>
  <c r="P26" i="13"/>
  <c r="C27" i="13"/>
  <c r="B14" i="13"/>
  <c r="M14" i="13"/>
  <c r="L14" i="13"/>
  <c r="K14" i="13"/>
  <c r="J14" i="13"/>
  <c r="G14" i="13"/>
  <c r="F14" i="13"/>
  <c r="E14" i="13"/>
  <c r="D14" i="13"/>
  <c r="C14" i="13"/>
  <c r="B76" i="12"/>
  <c r="K66" i="12"/>
  <c r="J66" i="12"/>
  <c r="I67" i="12"/>
  <c r="H67" i="12"/>
  <c r="G67" i="12"/>
  <c r="F67" i="12"/>
  <c r="E67" i="12"/>
  <c r="D67" i="12"/>
  <c r="I54" i="12"/>
  <c r="H54" i="12"/>
  <c r="G54" i="12"/>
  <c r="F54" i="12"/>
  <c r="E54" i="12"/>
  <c r="D54" i="12"/>
  <c r="C54" i="12"/>
  <c r="B54" i="12"/>
  <c r="B36" i="12"/>
  <c r="C27" i="12"/>
  <c r="B27" i="12"/>
  <c r="Q26" i="12"/>
  <c r="P26" i="12"/>
  <c r="P7" i="12"/>
  <c r="M14" i="12"/>
  <c r="L14" i="12"/>
  <c r="K14" i="12"/>
  <c r="J14" i="12"/>
  <c r="G14" i="12"/>
  <c r="F14" i="12"/>
  <c r="E14" i="12"/>
  <c r="D14" i="12"/>
  <c r="C14" i="12"/>
  <c r="B14" i="12"/>
  <c r="K66" i="11"/>
  <c r="J66" i="11"/>
  <c r="I67" i="11"/>
  <c r="H67" i="11"/>
  <c r="G67" i="11"/>
  <c r="F67" i="11"/>
  <c r="E67" i="11"/>
  <c r="D67" i="11"/>
  <c r="I54" i="11"/>
  <c r="H54" i="11"/>
  <c r="G54" i="11"/>
  <c r="F54" i="11"/>
  <c r="E54" i="11"/>
  <c r="D54" i="11"/>
  <c r="C54" i="11"/>
  <c r="B54" i="11"/>
  <c r="C27" i="11"/>
  <c r="B27" i="11"/>
  <c r="M14" i="11"/>
  <c r="L14" i="11"/>
  <c r="K14" i="11"/>
  <c r="J14" i="11"/>
  <c r="G14" i="11"/>
  <c r="F14" i="11"/>
  <c r="E14" i="11"/>
  <c r="D14" i="11"/>
  <c r="C14" i="11"/>
  <c r="B14" i="11"/>
  <c r="Q26" i="11"/>
  <c r="P26" i="11"/>
  <c r="B76" i="10"/>
  <c r="I67" i="10"/>
  <c r="H67" i="10"/>
  <c r="G67" i="10"/>
  <c r="F67" i="10"/>
  <c r="E67" i="10"/>
  <c r="D67" i="10"/>
  <c r="I54" i="10"/>
  <c r="H54" i="10"/>
  <c r="G54" i="10"/>
  <c r="F54" i="10"/>
  <c r="E54" i="10"/>
  <c r="D54" i="10"/>
  <c r="C54" i="10"/>
  <c r="B54" i="10"/>
  <c r="C27" i="10"/>
  <c r="B27" i="10"/>
  <c r="M14" i="10"/>
  <c r="L14" i="10"/>
  <c r="K14" i="10"/>
  <c r="J14" i="10"/>
  <c r="G14" i="10"/>
  <c r="F14" i="10"/>
  <c r="E14" i="10"/>
  <c r="D14" i="10"/>
  <c r="C14" i="10"/>
  <c r="B14" i="10"/>
  <c r="J75" i="9"/>
  <c r="I67" i="9"/>
  <c r="H67" i="9"/>
  <c r="G67" i="9"/>
  <c r="F67" i="9"/>
  <c r="E67" i="9"/>
  <c r="D67" i="9"/>
  <c r="J57" i="9"/>
  <c r="I54" i="9"/>
  <c r="H54" i="9"/>
  <c r="G54" i="9"/>
  <c r="F54" i="9"/>
  <c r="E54" i="9"/>
  <c r="D54" i="9"/>
  <c r="C54" i="9"/>
  <c r="B54" i="9"/>
  <c r="B78" i="9" s="1"/>
  <c r="B36" i="9"/>
  <c r="C27" i="9"/>
  <c r="B27" i="9"/>
  <c r="O14" i="9"/>
  <c r="P11" i="9"/>
  <c r="J14" i="9"/>
  <c r="N14" i="9"/>
  <c r="M14" i="9"/>
  <c r="L14" i="9"/>
  <c r="K14" i="9"/>
  <c r="G14" i="9"/>
  <c r="F14" i="9"/>
  <c r="E14" i="9"/>
  <c r="D14" i="9"/>
  <c r="C14" i="9"/>
  <c r="B76" i="8"/>
  <c r="I67" i="8"/>
  <c r="H67" i="8"/>
  <c r="G67" i="8"/>
  <c r="F67" i="8"/>
  <c r="E67" i="8"/>
  <c r="D67" i="8"/>
  <c r="I54" i="8"/>
  <c r="H54" i="8"/>
  <c r="G54" i="8"/>
  <c r="F54" i="8"/>
  <c r="E54" i="8"/>
  <c r="D54" i="8"/>
  <c r="C54" i="8"/>
  <c r="B54" i="8"/>
  <c r="F36" i="8"/>
  <c r="B36" i="8"/>
  <c r="B27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C27" i="8"/>
  <c r="J72" i="16"/>
  <c r="K72" i="16"/>
  <c r="K66" i="14"/>
  <c r="J66" i="14"/>
  <c r="Q26" i="14"/>
  <c r="P26" i="14"/>
  <c r="K66" i="13"/>
  <c r="J66" i="13"/>
  <c r="J65" i="1"/>
  <c r="C54" i="16"/>
  <c r="D54" i="16"/>
  <c r="E54" i="16"/>
  <c r="F54" i="16"/>
  <c r="G54" i="16"/>
  <c r="I54" i="16"/>
  <c r="B38" i="12" l="1"/>
  <c r="B38" i="8"/>
  <c r="G78" i="17"/>
  <c r="J38" i="17"/>
  <c r="P36" i="17"/>
  <c r="Q36" i="17"/>
  <c r="G38" i="17"/>
  <c r="M38" i="17"/>
  <c r="P38" i="17"/>
  <c r="Q14" i="17"/>
  <c r="E38" i="17"/>
  <c r="K38" i="17"/>
  <c r="D78" i="17"/>
  <c r="F38" i="17"/>
  <c r="L38" i="17"/>
  <c r="D38" i="17"/>
  <c r="J67" i="17"/>
  <c r="B38" i="16"/>
  <c r="J76" i="17"/>
  <c r="K76" i="17"/>
  <c r="H78" i="17"/>
  <c r="E78" i="17"/>
  <c r="I78" i="17"/>
  <c r="F78" i="17"/>
  <c r="K67" i="17"/>
  <c r="K54" i="17"/>
  <c r="C38" i="17"/>
  <c r="J54" i="17"/>
  <c r="I76" i="16"/>
  <c r="H76" i="16"/>
  <c r="G76" i="16"/>
  <c r="F76" i="16"/>
  <c r="E76" i="16"/>
  <c r="E78" i="16" s="1"/>
  <c r="D76" i="16"/>
  <c r="D78" i="16" s="1"/>
  <c r="C76" i="16"/>
  <c r="B76" i="16"/>
  <c r="K75" i="16"/>
  <c r="J75" i="16"/>
  <c r="K74" i="16"/>
  <c r="J74" i="16"/>
  <c r="K73" i="16"/>
  <c r="J73" i="16"/>
  <c r="K70" i="16"/>
  <c r="J70" i="16"/>
  <c r="K64" i="16"/>
  <c r="K60" i="16"/>
  <c r="K59" i="16"/>
  <c r="K57" i="16"/>
  <c r="I78" i="16"/>
  <c r="H78" i="16"/>
  <c r="K53" i="16"/>
  <c r="J53" i="16"/>
  <c r="K50" i="16"/>
  <c r="J50" i="16"/>
  <c r="K49" i="16"/>
  <c r="J49" i="16"/>
  <c r="K48" i="16"/>
  <c r="J48" i="16"/>
  <c r="K47" i="16"/>
  <c r="J47" i="16"/>
  <c r="M36" i="16"/>
  <c r="M38" i="16" s="1"/>
  <c r="L36" i="16"/>
  <c r="L38" i="16" s="1"/>
  <c r="K36" i="16"/>
  <c r="K38" i="16" s="1"/>
  <c r="J36" i="16"/>
  <c r="J38" i="16" s="1"/>
  <c r="G36" i="16"/>
  <c r="G38" i="16" s="1"/>
  <c r="F36" i="16"/>
  <c r="F38" i="16" s="1"/>
  <c r="E36" i="16"/>
  <c r="E38" i="16" s="1"/>
  <c r="D36" i="16"/>
  <c r="C36" i="16"/>
  <c r="C38" i="16" s="1"/>
  <c r="Q35" i="16"/>
  <c r="Q34" i="16"/>
  <c r="Q33" i="16"/>
  <c r="Q32" i="16"/>
  <c r="Q30" i="16"/>
  <c r="D38" i="16"/>
  <c r="Q24" i="16"/>
  <c r="P24" i="16"/>
  <c r="Q20" i="16"/>
  <c r="P20" i="16"/>
  <c r="Q19" i="16"/>
  <c r="P19" i="16"/>
  <c r="Q17" i="16"/>
  <c r="P17" i="16"/>
  <c r="Q10" i="16"/>
  <c r="P10" i="16"/>
  <c r="Q9" i="16"/>
  <c r="P9" i="16"/>
  <c r="Q8" i="16"/>
  <c r="P8" i="16"/>
  <c r="Q7" i="16"/>
  <c r="P27" i="16" l="1"/>
  <c r="J54" i="16"/>
  <c r="Q27" i="16"/>
  <c r="R30" i="17"/>
  <c r="B40" i="17"/>
  <c r="N40" i="17"/>
  <c r="J78" i="17"/>
  <c r="L60" i="17" s="1"/>
  <c r="R7" i="17"/>
  <c r="R12" i="17"/>
  <c r="Q38" i="17"/>
  <c r="O40" i="17" s="1"/>
  <c r="K78" i="17"/>
  <c r="K67" i="16"/>
  <c r="P14" i="16"/>
  <c r="P38" i="16" s="1"/>
  <c r="Q14" i="16"/>
  <c r="R21" i="17"/>
  <c r="R17" i="17"/>
  <c r="R8" i="17"/>
  <c r="R13" i="17"/>
  <c r="H80" i="17"/>
  <c r="R33" i="17"/>
  <c r="J40" i="17"/>
  <c r="L40" i="17"/>
  <c r="D40" i="17"/>
  <c r="R10" i="17"/>
  <c r="S33" i="17"/>
  <c r="L66" i="17"/>
  <c r="L73" i="17"/>
  <c r="L75" i="17"/>
  <c r="R26" i="17"/>
  <c r="R24" i="17"/>
  <c r="R20" i="17"/>
  <c r="R19" i="17"/>
  <c r="R32" i="17"/>
  <c r="R9" i="17"/>
  <c r="R34" i="17"/>
  <c r="F40" i="17"/>
  <c r="R35" i="17"/>
  <c r="L53" i="17"/>
  <c r="J76" i="16"/>
  <c r="B78" i="16"/>
  <c r="F78" i="16"/>
  <c r="Q36" i="16"/>
  <c r="C78" i="16"/>
  <c r="G78" i="16"/>
  <c r="K76" i="16"/>
  <c r="K54" i="16"/>
  <c r="G40" i="17" l="1"/>
  <c r="S21" i="17"/>
  <c r="S10" i="17"/>
  <c r="K40" i="17"/>
  <c r="L49" i="17"/>
  <c r="L72" i="17"/>
  <c r="J80" i="17"/>
  <c r="R12" i="16"/>
  <c r="R13" i="16"/>
  <c r="F80" i="17"/>
  <c r="M52" i="17"/>
  <c r="C80" i="17"/>
  <c r="L47" i="17"/>
  <c r="B80" i="17"/>
  <c r="D80" i="17"/>
  <c r="L70" i="17"/>
  <c r="L59" i="17"/>
  <c r="L48" i="17"/>
  <c r="E80" i="17"/>
  <c r="L64" i="17"/>
  <c r="L57" i="17"/>
  <c r="L52" i="17"/>
  <c r="L74" i="17"/>
  <c r="M75" i="17"/>
  <c r="M61" i="17"/>
  <c r="L50" i="17"/>
  <c r="L61" i="17"/>
  <c r="M49" i="17"/>
  <c r="M72" i="17"/>
  <c r="M48" i="17"/>
  <c r="M73" i="17"/>
  <c r="M59" i="17"/>
  <c r="M57" i="17"/>
  <c r="M66" i="17"/>
  <c r="M53" i="17"/>
  <c r="K80" i="17"/>
  <c r="M50" i="17"/>
  <c r="R27" i="17"/>
  <c r="S32" i="17"/>
  <c r="S12" i="17"/>
  <c r="S24" i="17"/>
  <c r="S26" i="17"/>
  <c r="S8" i="17"/>
  <c r="S20" i="17"/>
  <c r="C40" i="17"/>
  <c r="S30" i="17"/>
  <c r="M40" i="17"/>
  <c r="E40" i="17"/>
  <c r="S7" i="17"/>
  <c r="S9" i="17"/>
  <c r="S35" i="17"/>
  <c r="S13" i="17"/>
  <c r="S19" i="17"/>
  <c r="S17" i="17"/>
  <c r="S34" i="17"/>
  <c r="R14" i="17"/>
  <c r="M64" i="17"/>
  <c r="M60" i="17"/>
  <c r="M74" i="17"/>
  <c r="I80" i="17"/>
  <c r="G80" i="17"/>
  <c r="M47" i="17"/>
  <c r="M70" i="17"/>
  <c r="B40" i="16"/>
  <c r="N40" i="16"/>
  <c r="Q38" i="16"/>
  <c r="S13" i="16" s="1"/>
  <c r="R36" i="17"/>
  <c r="P40" i="17"/>
  <c r="K78" i="16"/>
  <c r="J78" i="16"/>
  <c r="R32" i="16"/>
  <c r="L67" i="17" l="1"/>
  <c r="L76" i="17"/>
  <c r="L54" i="17"/>
  <c r="L78" i="17" s="1"/>
  <c r="L66" i="16"/>
  <c r="L52" i="16"/>
  <c r="M66" i="16"/>
  <c r="M52" i="16"/>
  <c r="O40" i="16"/>
  <c r="S12" i="16"/>
  <c r="S36" i="17"/>
  <c r="S14" i="17"/>
  <c r="R38" i="17"/>
  <c r="M54" i="17"/>
  <c r="M67" i="17"/>
  <c r="M76" i="17"/>
  <c r="Q40" i="17"/>
  <c r="S27" i="17"/>
  <c r="C40" i="16"/>
  <c r="D40" i="16"/>
  <c r="R24" i="16"/>
  <c r="S30" i="16"/>
  <c r="S26" i="16"/>
  <c r="R33" i="16"/>
  <c r="R26" i="16"/>
  <c r="R19" i="16"/>
  <c r="R8" i="16"/>
  <c r="R17" i="16"/>
  <c r="L72" i="16"/>
  <c r="M72" i="16"/>
  <c r="R7" i="16"/>
  <c r="R34" i="16"/>
  <c r="R9" i="16"/>
  <c r="J40" i="16"/>
  <c r="R20" i="16"/>
  <c r="R10" i="16"/>
  <c r="L40" i="16"/>
  <c r="R35" i="16"/>
  <c r="R30" i="16"/>
  <c r="F40" i="16"/>
  <c r="M40" i="16"/>
  <c r="S7" i="16"/>
  <c r="S17" i="16"/>
  <c r="E40" i="16"/>
  <c r="S8" i="16"/>
  <c r="S35" i="16"/>
  <c r="G40" i="16"/>
  <c r="S32" i="16"/>
  <c r="K40" i="16"/>
  <c r="S9" i="16"/>
  <c r="S20" i="16"/>
  <c r="S19" i="16"/>
  <c r="S24" i="16"/>
  <c r="S10" i="16"/>
  <c r="S34" i="16"/>
  <c r="S33" i="16"/>
  <c r="J80" i="16"/>
  <c r="D80" i="16"/>
  <c r="B80" i="16"/>
  <c r="L73" i="16"/>
  <c r="L47" i="16"/>
  <c r="H80" i="16"/>
  <c r="L64" i="16"/>
  <c r="F80" i="16"/>
  <c r="L75" i="16"/>
  <c r="L70" i="16"/>
  <c r="L49" i="16"/>
  <c r="L48" i="16"/>
  <c r="L57" i="16"/>
  <c r="L53" i="16"/>
  <c r="L60" i="16"/>
  <c r="L74" i="16"/>
  <c r="L50" i="16"/>
  <c r="L59" i="16"/>
  <c r="K80" i="16"/>
  <c r="M47" i="16"/>
  <c r="I80" i="16"/>
  <c r="M64" i="16"/>
  <c r="M48" i="16"/>
  <c r="M57" i="16"/>
  <c r="M49" i="16"/>
  <c r="M70" i="16"/>
  <c r="M50" i="16"/>
  <c r="M59" i="16"/>
  <c r="M53" i="16"/>
  <c r="M60" i="16"/>
  <c r="C80" i="16"/>
  <c r="M73" i="16"/>
  <c r="E80" i="16"/>
  <c r="M74" i="16"/>
  <c r="G80" i="16"/>
  <c r="M75" i="16"/>
  <c r="S14" i="16" l="1"/>
  <c r="R14" i="16"/>
  <c r="S38" i="17"/>
  <c r="M78" i="17"/>
  <c r="M67" i="16"/>
  <c r="P40" i="16"/>
  <c r="S36" i="16"/>
  <c r="Q40" i="16"/>
  <c r="L67" i="16"/>
  <c r="S27" i="16"/>
  <c r="R27" i="16"/>
  <c r="R36" i="16"/>
  <c r="L76" i="16"/>
  <c r="M76" i="16"/>
  <c r="M54" i="16"/>
  <c r="L54" i="16"/>
  <c r="R38" i="16" l="1"/>
  <c r="S38" i="16"/>
  <c r="L78" i="16"/>
  <c r="M78" i="16"/>
  <c r="I76" i="14"/>
  <c r="H76" i="14"/>
  <c r="G76" i="14"/>
  <c r="F76" i="14"/>
  <c r="F78" i="14" s="1"/>
  <c r="E76" i="14"/>
  <c r="D76" i="14"/>
  <c r="C76" i="14"/>
  <c r="K75" i="14"/>
  <c r="J75" i="14"/>
  <c r="K74" i="14"/>
  <c r="J74" i="14"/>
  <c r="K73" i="14"/>
  <c r="J73" i="14"/>
  <c r="K72" i="14"/>
  <c r="J72" i="14"/>
  <c r="K70" i="14"/>
  <c r="J70" i="14"/>
  <c r="K64" i="14"/>
  <c r="J64" i="14"/>
  <c r="K60" i="14"/>
  <c r="J60" i="14"/>
  <c r="K59" i="14"/>
  <c r="J59" i="14"/>
  <c r="K57" i="14"/>
  <c r="J57" i="14"/>
  <c r="B78" i="14"/>
  <c r="K51" i="14"/>
  <c r="J51" i="14"/>
  <c r="K50" i="14"/>
  <c r="J50" i="14"/>
  <c r="K49" i="14"/>
  <c r="J49" i="14"/>
  <c r="K48" i="14"/>
  <c r="J48" i="14"/>
  <c r="K47" i="14"/>
  <c r="J47" i="14"/>
  <c r="M36" i="14"/>
  <c r="L36" i="14"/>
  <c r="K36" i="14"/>
  <c r="J36" i="14"/>
  <c r="G36" i="14"/>
  <c r="G38" i="14" s="1"/>
  <c r="F36" i="14"/>
  <c r="E36" i="14"/>
  <c r="D36" i="14"/>
  <c r="C36" i="14"/>
  <c r="Q35" i="14"/>
  <c r="P35" i="14"/>
  <c r="Q34" i="14"/>
  <c r="P34" i="14"/>
  <c r="Q33" i="14"/>
  <c r="P33" i="14"/>
  <c r="Q32" i="14"/>
  <c r="P32" i="14"/>
  <c r="Q30" i="14"/>
  <c r="P30" i="14"/>
  <c r="Q24" i="14"/>
  <c r="P24" i="14"/>
  <c r="Q20" i="14"/>
  <c r="P20" i="14"/>
  <c r="Q19" i="14"/>
  <c r="P19" i="14"/>
  <c r="Q17" i="14"/>
  <c r="P17" i="14"/>
  <c r="Q11" i="14"/>
  <c r="P11" i="14"/>
  <c r="Q10" i="14"/>
  <c r="P10" i="14"/>
  <c r="Q9" i="14"/>
  <c r="P9" i="14"/>
  <c r="Q8" i="14"/>
  <c r="P8" i="14"/>
  <c r="Q7" i="14"/>
  <c r="I76" i="13"/>
  <c r="H76" i="13"/>
  <c r="G76" i="13"/>
  <c r="F76" i="13"/>
  <c r="E76" i="13"/>
  <c r="D76" i="13"/>
  <c r="C76" i="13"/>
  <c r="K75" i="13"/>
  <c r="J75" i="13"/>
  <c r="K74" i="13"/>
  <c r="J74" i="13"/>
  <c r="K73" i="13"/>
  <c r="J73" i="13"/>
  <c r="K72" i="13"/>
  <c r="J72" i="13"/>
  <c r="K70" i="13"/>
  <c r="J70" i="13"/>
  <c r="K64" i="13"/>
  <c r="J64" i="13"/>
  <c r="K61" i="13"/>
  <c r="J61" i="13"/>
  <c r="K60" i="13"/>
  <c r="J60" i="13"/>
  <c r="K59" i="13"/>
  <c r="J59" i="13"/>
  <c r="K58" i="13"/>
  <c r="J58" i="13"/>
  <c r="K57" i="13"/>
  <c r="K67" i="13" s="1"/>
  <c r="J57" i="13"/>
  <c r="D78" i="13"/>
  <c r="K50" i="13"/>
  <c r="J50" i="13"/>
  <c r="K49" i="13"/>
  <c r="J49" i="13"/>
  <c r="K48" i="13"/>
  <c r="J48" i="13"/>
  <c r="K47" i="13"/>
  <c r="J47" i="13"/>
  <c r="M36" i="13"/>
  <c r="L36" i="13"/>
  <c r="K36" i="13"/>
  <c r="J36" i="13"/>
  <c r="G36" i="13"/>
  <c r="G38" i="13" s="1"/>
  <c r="F36" i="13"/>
  <c r="F38" i="13" s="1"/>
  <c r="E36" i="13"/>
  <c r="D36" i="13"/>
  <c r="C36" i="13"/>
  <c r="C38" i="13" s="1"/>
  <c r="Q35" i="13"/>
  <c r="P35" i="13"/>
  <c r="Q34" i="13"/>
  <c r="P34" i="13"/>
  <c r="Q33" i="13"/>
  <c r="P33" i="13"/>
  <c r="Q32" i="13"/>
  <c r="P32" i="13"/>
  <c r="Q30" i="13"/>
  <c r="P30" i="13"/>
  <c r="Q24" i="13"/>
  <c r="P24" i="13"/>
  <c r="Q21" i="13"/>
  <c r="P21" i="13"/>
  <c r="Q20" i="13"/>
  <c r="P20" i="13"/>
  <c r="Q19" i="13"/>
  <c r="P19" i="13"/>
  <c r="Q18" i="13"/>
  <c r="P18" i="13"/>
  <c r="Q17" i="13"/>
  <c r="Q27" i="13" s="1"/>
  <c r="P17" i="13"/>
  <c r="D38" i="13"/>
  <c r="Q10" i="13"/>
  <c r="P10" i="13"/>
  <c r="Q9" i="13"/>
  <c r="P9" i="13"/>
  <c r="Q8" i="13"/>
  <c r="P8" i="13"/>
  <c r="Q7" i="13"/>
  <c r="Q14" i="13" s="1"/>
  <c r="P7" i="13"/>
  <c r="I76" i="12"/>
  <c r="H76" i="12"/>
  <c r="G76" i="12"/>
  <c r="F76" i="12"/>
  <c r="E76" i="12"/>
  <c r="D76" i="12"/>
  <c r="C76" i="12"/>
  <c r="K75" i="12"/>
  <c r="J75" i="12"/>
  <c r="K74" i="12"/>
  <c r="J74" i="12"/>
  <c r="K73" i="12"/>
  <c r="J73" i="12"/>
  <c r="K72" i="12"/>
  <c r="J72" i="12"/>
  <c r="K70" i="12"/>
  <c r="J70" i="12"/>
  <c r="K64" i="12"/>
  <c r="J64" i="12"/>
  <c r="K60" i="12"/>
  <c r="J60" i="12"/>
  <c r="K59" i="12"/>
  <c r="J59" i="12"/>
  <c r="K58" i="12"/>
  <c r="J58" i="12"/>
  <c r="K57" i="12"/>
  <c r="K67" i="12" s="1"/>
  <c r="J57" i="12"/>
  <c r="J67" i="12" s="1"/>
  <c r="B78" i="12"/>
  <c r="K50" i="12"/>
  <c r="J50" i="12"/>
  <c r="K49" i="12"/>
  <c r="J49" i="12"/>
  <c r="K48" i="12"/>
  <c r="J48" i="12"/>
  <c r="K47" i="12"/>
  <c r="K54" i="12" s="1"/>
  <c r="J47" i="12"/>
  <c r="M36" i="12"/>
  <c r="L36" i="12"/>
  <c r="L38" i="12" s="1"/>
  <c r="K36" i="12"/>
  <c r="J36" i="12"/>
  <c r="G36" i="12"/>
  <c r="G38" i="12" s="1"/>
  <c r="F36" i="12"/>
  <c r="E36" i="12"/>
  <c r="D36" i="12"/>
  <c r="D38" i="12" s="1"/>
  <c r="C36" i="12"/>
  <c r="Q35" i="12"/>
  <c r="P35" i="12"/>
  <c r="Q34" i="12"/>
  <c r="P34" i="12"/>
  <c r="Q33" i="12"/>
  <c r="P33" i="12"/>
  <c r="Q32" i="12"/>
  <c r="P32" i="12"/>
  <c r="Q30" i="12"/>
  <c r="P30" i="12"/>
  <c r="Q24" i="12"/>
  <c r="P24" i="12"/>
  <c r="Q20" i="12"/>
  <c r="P20" i="12"/>
  <c r="Q19" i="12"/>
  <c r="P19" i="12"/>
  <c r="Q18" i="12"/>
  <c r="P18" i="12"/>
  <c r="Q17" i="12"/>
  <c r="P17" i="12"/>
  <c r="P27" i="12" s="1"/>
  <c r="Q10" i="12"/>
  <c r="P10" i="12"/>
  <c r="Q9" i="12"/>
  <c r="P9" i="12"/>
  <c r="Q8" i="12"/>
  <c r="P8" i="12"/>
  <c r="Q7" i="12"/>
  <c r="I76" i="11"/>
  <c r="H76" i="11"/>
  <c r="G76" i="11"/>
  <c r="F76" i="11"/>
  <c r="E76" i="11"/>
  <c r="D76" i="11"/>
  <c r="C76" i="11"/>
  <c r="B76" i="11"/>
  <c r="K75" i="11"/>
  <c r="J75" i="11"/>
  <c r="K74" i="11"/>
  <c r="J74" i="11"/>
  <c r="K73" i="11"/>
  <c r="J73" i="11"/>
  <c r="K72" i="11"/>
  <c r="J72" i="11"/>
  <c r="K70" i="11"/>
  <c r="J70" i="11"/>
  <c r="K65" i="11"/>
  <c r="J65" i="11"/>
  <c r="K64" i="11"/>
  <c r="J64" i="11"/>
  <c r="K60" i="11"/>
  <c r="J60" i="11"/>
  <c r="K59" i="11"/>
  <c r="J59" i="11"/>
  <c r="K58" i="11"/>
  <c r="J58" i="11"/>
  <c r="K57" i="11"/>
  <c r="K67" i="11" s="1"/>
  <c r="J57" i="11"/>
  <c r="J67" i="11" s="1"/>
  <c r="K51" i="11"/>
  <c r="J51" i="11"/>
  <c r="K50" i="11"/>
  <c r="J50" i="11"/>
  <c r="K49" i="11"/>
  <c r="J49" i="11"/>
  <c r="K48" i="11"/>
  <c r="J48" i="11"/>
  <c r="K47" i="11"/>
  <c r="J47" i="11"/>
  <c r="M36" i="11"/>
  <c r="L36" i="11"/>
  <c r="K36" i="11"/>
  <c r="J36" i="11"/>
  <c r="G36" i="11"/>
  <c r="F36" i="11"/>
  <c r="E36" i="11"/>
  <c r="D36" i="11"/>
  <c r="C36" i="11"/>
  <c r="C38" i="11" s="1"/>
  <c r="B36" i="11"/>
  <c r="Q35" i="11"/>
  <c r="P35" i="11"/>
  <c r="Q34" i="11"/>
  <c r="P34" i="11"/>
  <c r="Q33" i="11"/>
  <c r="P33" i="11"/>
  <c r="Q32" i="11"/>
  <c r="P32" i="11"/>
  <c r="Q30" i="11"/>
  <c r="P30" i="11"/>
  <c r="Q25" i="11"/>
  <c r="P25" i="11"/>
  <c r="Q24" i="11"/>
  <c r="P24" i="11"/>
  <c r="Q20" i="11"/>
  <c r="P20" i="11"/>
  <c r="Q19" i="11"/>
  <c r="P19" i="11"/>
  <c r="Q18" i="11"/>
  <c r="P18" i="11"/>
  <c r="Q17" i="11"/>
  <c r="P17" i="11"/>
  <c r="K38" i="11"/>
  <c r="G38" i="11"/>
  <c r="Q11" i="11"/>
  <c r="P11" i="11"/>
  <c r="Q10" i="11"/>
  <c r="P10" i="11"/>
  <c r="Q9" i="11"/>
  <c r="P9" i="11"/>
  <c r="Q8" i="11"/>
  <c r="P8" i="11"/>
  <c r="Q7" i="11"/>
  <c r="P7" i="11"/>
  <c r="P14" i="11" l="1"/>
  <c r="Q14" i="11"/>
  <c r="J54" i="11"/>
  <c r="Q14" i="12"/>
  <c r="Q27" i="12"/>
  <c r="J54" i="13"/>
  <c r="P27" i="11"/>
  <c r="Q27" i="11"/>
  <c r="K54" i="11"/>
  <c r="P14" i="12"/>
  <c r="J54" i="12"/>
  <c r="P14" i="13"/>
  <c r="P27" i="13"/>
  <c r="P36" i="13"/>
  <c r="K54" i="13"/>
  <c r="J67" i="13"/>
  <c r="J54" i="14"/>
  <c r="J67" i="14"/>
  <c r="P27" i="14"/>
  <c r="K54" i="14"/>
  <c r="K67" i="14"/>
  <c r="Q27" i="14"/>
  <c r="P14" i="14"/>
  <c r="Q14" i="14"/>
  <c r="K38" i="14"/>
  <c r="C38" i="14"/>
  <c r="C78" i="13"/>
  <c r="K76" i="13"/>
  <c r="H78" i="13"/>
  <c r="G78" i="13"/>
  <c r="M38" i="13"/>
  <c r="K38" i="13"/>
  <c r="L38" i="13"/>
  <c r="E38" i="13"/>
  <c r="F78" i="12"/>
  <c r="K76" i="12"/>
  <c r="Q36" i="12"/>
  <c r="Q36" i="13"/>
  <c r="J76" i="14"/>
  <c r="E78" i="14"/>
  <c r="I78" i="14"/>
  <c r="K76" i="14"/>
  <c r="P36" i="14"/>
  <c r="Q36" i="14"/>
  <c r="H78" i="14"/>
  <c r="D78" i="14"/>
  <c r="C78" i="14"/>
  <c r="G78" i="14"/>
  <c r="B38" i="14"/>
  <c r="F38" i="14"/>
  <c r="J38" i="14"/>
  <c r="E38" i="14"/>
  <c r="M38" i="14"/>
  <c r="B78" i="13"/>
  <c r="F78" i="13"/>
  <c r="E78" i="13"/>
  <c r="I78" i="13"/>
  <c r="B38" i="13"/>
  <c r="J38" i="13"/>
  <c r="E78" i="12"/>
  <c r="I78" i="12"/>
  <c r="D78" i="12"/>
  <c r="J76" i="12"/>
  <c r="C78" i="12"/>
  <c r="G78" i="12"/>
  <c r="H78" i="12"/>
  <c r="P36" i="12"/>
  <c r="C38" i="12"/>
  <c r="K38" i="12"/>
  <c r="F38" i="12"/>
  <c r="J38" i="12"/>
  <c r="G78" i="11"/>
  <c r="B78" i="11"/>
  <c r="C78" i="11"/>
  <c r="D78" i="11"/>
  <c r="H78" i="11"/>
  <c r="E78" i="11"/>
  <c r="I78" i="11"/>
  <c r="F78" i="11"/>
  <c r="D38" i="11"/>
  <c r="L38" i="11"/>
  <c r="P36" i="11"/>
  <c r="B38" i="11"/>
  <c r="F38" i="11"/>
  <c r="J38" i="11"/>
  <c r="E38" i="11"/>
  <c r="M38" i="11"/>
  <c r="D38" i="14"/>
  <c r="L38" i="14"/>
  <c r="J76" i="13"/>
  <c r="E38" i="12"/>
  <c r="M38" i="12"/>
  <c r="J76" i="11"/>
  <c r="K76" i="11"/>
  <c r="Q36" i="11"/>
  <c r="J78" i="14" l="1"/>
  <c r="D80" i="14" s="1"/>
  <c r="K78" i="13"/>
  <c r="M70" i="13" s="1"/>
  <c r="K78" i="12"/>
  <c r="J78" i="12"/>
  <c r="Q38" i="13"/>
  <c r="S20" i="13" s="1"/>
  <c r="K78" i="14"/>
  <c r="M57" i="14" s="1"/>
  <c r="Q38" i="14"/>
  <c r="O40" i="14" s="1"/>
  <c r="Q38" i="12"/>
  <c r="S8" i="12" s="1"/>
  <c r="B80" i="14"/>
  <c r="P38" i="14"/>
  <c r="N40" i="14" s="1"/>
  <c r="P38" i="13"/>
  <c r="F80" i="14"/>
  <c r="H80" i="14"/>
  <c r="P38" i="12"/>
  <c r="R33" i="12" s="1"/>
  <c r="P38" i="11"/>
  <c r="R7" i="11" s="1"/>
  <c r="Q38" i="11"/>
  <c r="J80" i="14"/>
  <c r="L75" i="14"/>
  <c r="L74" i="14"/>
  <c r="L73" i="14"/>
  <c r="L72" i="14"/>
  <c r="L70" i="14"/>
  <c r="L64" i="14"/>
  <c r="L60" i="14"/>
  <c r="L59" i="14"/>
  <c r="L57" i="14"/>
  <c r="L51" i="14"/>
  <c r="L50" i="14"/>
  <c r="L49" i="14"/>
  <c r="L48" i="14"/>
  <c r="L47" i="14"/>
  <c r="J78" i="13"/>
  <c r="S34" i="12"/>
  <c r="K78" i="11"/>
  <c r="M66" i="11" s="1"/>
  <c r="J78" i="11"/>
  <c r="L66" i="11" s="1"/>
  <c r="L66" i="14" l="1"/>
  <c r="M51" i="14"/>
  <c r="R26" i="12"/>
  <c r="B40" i="12"/>
  <c r="R8" i="12"/>
  <c r="L67" i="14"/>
  <c r="C80" i="14"/>
  <c r="M48" i="14"/>
  <c r="L54" i="14"/>
  <c r="M47" i="14"/>
  <c r="M66" i="14"/>
  <c r="M74" i="14"/>
  <c r="M72" i="14"/>
  <c r="S21" i="13"/>
  <c r="S26" i="13"/>
  <c r="R35" i="13"/>
  <c r="R26" i="13"/>
  <c r="F40" i="13"/>
  <c r="R8" i="13"/>
  <c r="L64" i="12"/>
  <c r="L66" i="12"/>
  <c r="M75" i="12"/>
  <c r="M66" i="12"/>
  <c r="S30" i="12"/>
  <c r="S26" i="12"/>
  <c r="M40" i="12"/>
  <c r="C40" i="12"/>
  <c r="K40" i="12"/>
  <c r="S20" i="12"/>
  <c r="S9" i="12"/>
  <c r="R32" i="12"/>
  <c r="R7" i="12"/>
  <c r="E40" i="12"/>
  <c r="S24" i="12"/>
  <c r="R17" i="12"/>
  <c r="S33" i="12"/>
  <c r="R19" i="12"/>
  <c r="S26" i="11"/>
  <c r="R35" i="11"/>
  <c r="R26" i="11"/>
  <c r="R32" i="11"/>
  <c r="R10" i="11"/>
  <c r="F40" i="11"/>
  <c r="R9" i="11"/>
  <c r="R17" i="11"/>
  <c r="R33" i="11"/>
  <c r="M50" i="14"/>
  <c r="R33" i="14"/>
  <c r="R26" i="14"/>
  <c r="S10" i="14"/>
  <c r="S26" i="14"/>
  <c r="R19" i="14"/>
  <c r="S9" i="14"/>
  <c r="S34" i="14"/>
  <c r="R9" i="14"/>
  <c r="E40" i="14"/>
  <c r="R34" i="14"/>
  <c r="R24" i="14"/>
  <c r="L40" i="14"/>
  <c r="R35" i="14"/>
  <c r="J40" i="14"/>
  <c r="B40" i="14"/>
  <c r="R30" i="14"/>
  <c r="S7" i="14"/>
  <c r="K80" i="13"/>
  <c r="M49" i="13"/>
  <c r="M66" i="13"/>
  <c r="C80" i="13"/>
  <c r="M72" i="13"/>
  <c r="M47" i="13"/>
  <c r="I80" i="13"/>
  <c r="M75" i="13"/>
  <c r="L64" i="13"/>
  <c r="L66" i="13"/>
  <c r="M60" i="13"/>
  <c r="M74" i="13"/>
  <c r="M73" i="13"/>
  <c r="M57" i="13"/>
  <c r="M48" i="13"/>
  <c r="M50" i="13"/>
  <c r="E80" i="13"/>
  <c r="G80" i="13"/>
  <c r="M59" i="13"/>
  <c r="M61" i="13"/>
  <c r="M58" i="13"/>
  <c r="M64" i="13"/>
  <c r="E40" i="13"/>
  <c r="R20" i="13"/>
  <c r="S19" i="13"/>
  <c r="G40" i="13"/>
  <c r="M72" i="12"/>
  <c r="K80" i="12"/>
  <c r="L73" i="12"/>
  <c r="G80" i="12"/>
  <c r="M47" i="12"/>
  <c r="L58" i="12"/>
  <c r="M70" i="12"/>
  <c r="M49" i="12"/>
  <c r="L74" i="12"/>
  <c r="M74" i="12"/>
  <c r="M58" i="12"/>
  <c r="L57" i="12"/>
  <c r="B80" i="12"/>
  <c r="D80" i="12"/>
  <c r="L72" i="12"/>
  <c r="L50" i="12"/>
  <c r="J80" i="12"/>
  <c r="F80" i="12"/>
  <c r="L49" i="12"/>
  <c r="L47" i="12"/>
  <c r="L60" i="12"/>
  <c r="M59" i="12"/>
  <c r="M57" i="12"/>
  <c r="M67" i="12" s="1"/>
  <c r="M60" i="12"/>
  <c r="I80" i="12"/>
  <c r="M64" i="12"/>
  <c r="H80" i="12"/>
  <c r="L59" i="12"/>
  <c r="L48" i="12"/>
  <c r="L75" i="12"/>
  <c r="L70" i="12"/>
  <c r="E80" i="12"/>
  <c r="M48" i="12"/>
  <c r="C80" i="12"/>
  <c r="M50" i="12"/>
  <c r="M73" i="12"/>
  <c r="B40" i="11"/>
  <c r="R20" i="12"/>
  <c r="R18" i="12"/>
  <c r="R24" i="12"/>
  <c r="R30" i="12"/>
  <c r="R34" i="12"/>
  <c r="S18" i="12"/>
  <c r="G40" i="12"/>
  <c r="S35" i="12"/>
  <c r="S10" i="12"/>
  <c r="J40" i="12"/>
  <c r="F40" i="12"/>
  <c r="R9" i="12"/>
  <c r="R35" i="12"/>
  <c r="S19" i="12"/>
  <c r="S17" i="12"/>
  <c r="S32" i="12"/>
  <c r="S7" i="12"/>
  <c r="L40" i="12"/>
  <c r="D40" i="12"/>
  <c r="R10" i="12"/>
  <c r="R32" i="13"/>
  <c r="C40" i="13"/>
  <c r="M40" i="13"/>
  <c r="S18" i="13"/>
  <c r="R18" i="13"/>
  <c r="D40" i="13"/>
  <c r="K40" i="13"/>
  <c r="S24" i="13"/>
  <c r="S8" i="13"/>
  <c r="S33" i="13"/>
  <c r="S10" i="13"/>
  <c r="R17" i="13"/>
  <c r="S17" i="13"/>
  <c r="R30" i="13"/>
  <c r="R10" i="13"/>
  <c r="S34" i="13"/>
  <c r="S35" i="13"/>
  <c r="S30" i="13"/>
  <c r="S9" i="13"/>
  <c r="S7" i="13"/>
  <c r="S32" i="13"/>
  <c r="M60" i="14"/>
  <c r="M75" i="14"/>
  <c r="E80" i="14"/>
  <c r="M73" i="14"/>
  <c r="M59" i="14"/>
  <c r="G40" i="14"/>
  <c r="S33" i="14"/>
  <c r="K80" i="14"/>
  <c r="M70" i="14"/>
  <c r="G80" i="14"/>
  <c r="I80" i="14"/>
  <c r="M64" i="14"/>
  <c r="M49" i="14"/>
  <c r="C40" i="14"/>
  <c r="S24" i="14"/>
  <c r="K40" i="14"/>
  <c r="S8" i="14"/>
  <c r="M40" i="14"/>
  <c r="S19" i="14"/>
  <c r="S35" i="14"/>
  <c r="S20" i="14"/>
  <c r="S32" i="14"/>
  <c r="S17" i="14"/>
  <c r="S11" i="14"/>
  <c r="S30" i="14"/>
  <c r="R32" i="14"/>
  <c r="R10" i="14"/>
  <c r="R20" i="14"/>
  <c r="R17" i="14"/>
  <c r="R7" i="14"/>
  <c r="D40" i="14"/>
  <c r="F40" i="14"/>
  <c r="R8" i="14"/>
  <c r="R11" i="14"/>
  <c r="R21" i="13"/>
  <c r="R34" i="13"/>
  <c r="R24" i="13"/>
  <c r="R9" i="13"/>
  <c r="L40" i="13"/>
  <c r="R19" i="13"/>
  <c r="J40" i="13"/>
  <c r="R7" i="13"/>
  <c r="R33" i="13"/>
  <c r="B40" i="13"/>
  <c r="R11" i="11"/>
  <c r="L76" i="14"/>
  <c r="R20" i="11"/>
  <c r="R30" i="11"/>
  <c r="C40" i="11"/>
  <c r="R8" i="11"/>
  <c r="L40" i="11"/>
  <c r="R19" i="11"/>
  <c r="S9" i="11"/>
  <c r="J40" i="11"/>
  <c r="R34" i="11"/>
  <c r="R25" i="11"/>
  <c r="R24" i="11"/>
  <c r="R18" i="11"/>
  <c r="S25" i="11"/>
  <c r="D40" i="11"/>
  <c r="S17" i="11"/>
  <c r="S8" i="11"/>
  <c r="S20" i="11"/>
  <c r="E40" i="11"/>
  <c r="S18" i="11"/>
  <c r="S24" i="11"/>
  <c r="S30" i="11"/>
  <c r="K40" i="11"/>
  <c r="S32" i="11"/>
  <c r="G40" i="11"/>
  <c r="S7" i="11"/>
  <c r="M40" i="11"/>
  <c r="S35" i="11"/>
  <c r="S34" i="11"/>
  <c r="S11" i="11"/>
  <c r="S33" i="11"/>
  <c r="S19" i="11"/>
  <c r="S10" i="11"/>
  <c r="J80" i="13"/>
  <c r="F80" i="13"/>
  <c r="L61" i="13"/>
  <c r="D80" i="13"/>
  <c r="L58" i="13"/>
  <c r="L70" i="13"/>
  <c r="L49" i="13"/>
  <c r="L73" i="13"/>
  <c r="L48" i="13"/>
  <c r="L74" i="13"/>
  <c r="L50" i="13"/>
  <c r="B80" i="13"/>
  <c r="L47" i="13"/>
  <c r="H80" i="13"/>
  <c r="L60" i="13"/>
  <c r="L72" i="13"/>
  <c r="L57" i="13"/>
  <c r="L59" i="13"/>
  <c r="L75" i="13"/>
  <c r="J80" i="11"/>
  <c r="B80" i="11"/>
  <c r="L49" i="11"/>
  <c r="L57" i="11"/>
  <c r="L65" i="11"/>
  <c r="L48" i="11"/>
  <c r="L60" i="11"/>
  <c r="F80" i="11"/>
  <c r="L51" i="11"/>
  <c r="L59" i="11"/>
  <c r="L70" i="11"/>
  <c r="L50" i="11"/>
  <c r="L73" i="11"/>
  <c r="D80" i="11"/>
  <c r="L72" i="11"/>
  <c r="L64" i="11"/>
  <c r="L75" i="11"/>
  <c r="L47" i="11"/>
  <c r="H80" i="11"/>
  <c r="L74" i="11"/>
  <c r="L58" i="11"/>
  <c r="K80" i="11"/>
  <c r="C80" i="11"/>
  <c r="M47" i="11"/>
  <c r="I80" i="11"/>
  <c r="M74" i="11"/>
  <c r="M48" i="11"/>
  <c r="M60" i="11"/>
  <c r="M49" i="11"/>
  <c r="M57" i="11"/>
  <c r="M65" i="11"/>
  <c r="M50" i="11"/>
  <c r="M73" i="11"/>
  <c r="M51" i="11"/>
  <c r="M59" i="11"/>
  <c r="M70" i="11"/>
  <c r="M64" i="11"/>
  <c r="M75" i="11"/>
  <c r="G80" i="11"/>
  <c r="E80" i="11"/>
  <c r="M72" i="11"/>
  <c r="M58" i="11"/>
  <c r="M76" i="13" l="1"/>
  <c r="R14" i="12"/>
  <c r="S14" i="13"/>
  <c r="R36" i="12"/>
  <c r="R27" i="12"/>
  <c r="L67" i="13"/>
  <c r="L67" i="12"/>
  <c r="M67" i="14"/>
  <c r="S27" i="14"/>
  <c r="R27" i="14"/>
  <c r="M54" i="14"/>
  <c r="R14" i="14"/>
  <c r="M67" i="13"/>
  <c r="M54" i="13"/>
  <c r="L54" i="13"/>
  <c r="R27" i="13"/>
  <c r="S27" i="13"/>
  <c r="R14" i="13"/>
  <c r="L54" i="12"/>
  <c r="M54" i="12"/>
  <c r="S27" i="12"/>
  <c r="S14" i="12"/>
  <c r="S36" i="12"/>
  <c r="Q40" i="12"/>
  <c r="P40" i="12"/>
  <c r="L67" i="11"/>
  <c r="M67" i="11"/>
  <c r="M54" i="11"/>
  <c r="L54" i="11"/>
  <c r="R14" i="11"/>
  <c r="S36" i="11"/>
  <c r="R27" i="11"/>
  <c r="S27" i="11"/>
  <c r="S14" i="11"/>
  <c r="M76" i="14"/>
  <c r="S36" i="14"/>
  <c r="R36" i="14"/>
  <c r="Q40" i="14"/>
  <c r="R36" i="13"/>
  <c r="S36" i="13"/>
  <c r="Q40" i="13"/>
  <c r="M76" i="12"/>
  <c r="L76" i="12"/>
  <c r="P40" i="13"/>
  <c r="P40" i="14"/>
  <c r="S14" i="14"/>
  <c r="R36" i="11"/>
  <c r="L78" i="14"/>
  <c r="L76" i="13"/>
  <c r="P40" i="11"/>
  <c r="M76" i="11"/>
  <c r="L76" i="11"/>
  <c r="Q40" i="11"/>
  <c r="I76" i="10"/>
  <c r="H76" i="10"/>
  <c r="G76" i="10"/>
  <c r="F76" i="10"/>
  <c r="E76" i="10"/>
  <c r="D76" i="10"/>
  <c r="D78" i="10" s="1"/>
  <c r="C76" i="10"/>
  <c r="K75" i="10"/>
  <c r="J75" i="10"/>
  <c r="K74" i="10"/>
  <c r="J74" i="10"/>
  <c r="K73" i="10"/>
  <c r="J73" i="10"/>
  <c r="K72" i="10"/>
  <c r="J72" i="10"/>
  <c r="K70" i="10"/>
  <c r="J70" i="10"/>
  <c r="K65" i="10"/>
  <c r="J65" i="10"/>
  <c r="K64" i="10"/>
  <c r="J64" i="10"/>
  <c r="K63" i="10"/>
  <c r="J63" i="10"/>
  <c r="K60" i="10"/>
  <c r="J60" i="10"/>
  <c r="K59" i="10"/>
  <c r="J59" i="10"/>
  <c r="K58" i="10"/>
  <c r="J58" i="10"/>
  <c r="K57" i="10"/>
  <c r="K67" i="10" s="1"/>
  <c r="J57" i="10"/>
  <c r="J67" i="10" s="1"/>
  <c r="E78" i="10"/>
  <c r="K51" i="10"/>
  <c r="J51" i="10"/>
  <c r="K50" i="10"/>
  <c r="J50" i="10"/>
  <c r="K49" i="10"/>
  <c r="J49" i="10"/>
  <c r="K48" i="10"/>
  <c r="J48" i="10"/>
  <c r="K47" i="10"/>
  <c r="J47" i="10"/>
  <c r="J54" i="10" s="1"/>
  <c r="M36" i="10"/>
  <c r="L36" i="10"/>
  <c r="K36" i="10"/>
  <c r="J36" i="10"/>
  <c r="G36" i="10"/>
  <c r="F36" i="10"/>
  <c r="E36" i="10"/>
  <c r="D36" i="10"/>
  <c r="C36" i="10"/>
  <c r="B36" i="10"/>
  <c r="Q35" i="10"/>
  <c r="P35" i="10"/>
  <c r="Q34" i="10"/>
  <c r="P34" i="10"/>
  <c r="Q33" i="10"/>
  <c r="P33" i="10"/>
  <c r="Q32" i="10"/>
  <c r="P32" i="10"/>
  <c r="Q30" i="10"/>
  <c r="P30" i="10"/>
  <c r="Q25" i="10"/>
  <c r="P25" i="10"/>
  <c r="Q24" i="10"/>
  <c r="P24" i="10"/>
  <c r="Q23" i="10"/>
  <c r="P23" i="10"/>
  <c r="Q20" i="10"/>
  <c r="P20" i="10"/>
  <c r="Q19" i="10"/>
  <c r="P19" i="10"/>
  <c r="Q18" i="10"/>
  <c r="P18" i="10"/>
  <c r="Q17" i="10"/>
  <c r="P17" i="10"/>
  <c r="Q11" i="10"/>
  <c r="P11" i="10"/>
  <c r="Q10" i="10"/>
  <c r="P10" i="10"/>
  <c r="Q9" i="10"/>
  <c r="P9" i="10"/>
  <c r="Q8" i="10"/>
  <c r="P8" i="10"/>
  <c r="Q7" i="10"/>
  <c r="P7" i="10"/>
  <c r="P14" i="10" s="1"/>
  <c r="I76" i="9"/>
  <c r="I78" i="9" s="1"/>
  <c r="H76" i="9"/>
  <c r="H78" i="9" s="1"/>
  <c r="G76" i="9"/>
  <c r="G78" i="9" s="1"/>
  <c r="F76" i="9"/>
  <c r="E76" i="9"/>
  <c r="D76" i="9"/>
  <c r="C76" i="9"/>
  <c r="C78" i="9" s="1"/>
  <c r="K75" i="9"/>
  <c r="K74" i="9"/>
  <c r="J74" i="9"/>
  <c r="K73" i="9"/>
  <c r="J73" i="9"/>
  <c r="K72" i="9"/>
  <c r="K70" i="9"/>
  <c r="J70" i="9"/>
  <c r="K65" i="9"/>
  <c r="J65" i="9"/>
  <c r="K64" i="9"/>
  <c r="J64" i="9"/>
  <c r="K63" i="9"/>
  <c r="J63" i="9"/>
  <c r="K60" i="9"/>
  <c r="J60" i="9"/>
  <c r="K59" i="9"/>
  <c r="J59" i="9"/>
  <c r="K58" i="9"/>
  <c r="J58" i="9"/>
  <c r="K57" i="9"/>
  <c r="E78" i="9"/>
  <c r="D78" i="9"/>
  <c r="K51" i="9"/>
  <c r="K50" i="9"/>
  <c r="J50" i="9"/>
  <c r="K49" i="9"/>
  <c r="J49" i="9"/>
  <c r="K48" i="9"/>
  <c r="J48" i="9"/>
  <c r="K47" i="9"/>
  <c r="J47" i="9"/>
  <c r="O36" i="9"/>
  <c r="O38" i="9" s="1"/>
  <c r="N36" i="9"/>
  <c r="M36" i="9"/>
  <c r="M38" i="9" s="1"/>
  <c r="L36" i="9"/>
  <c r="L38" i="9" s="1"/>
  <c r="K36" i="9"/>
  <c r="K38" i="9" s="1"/>
  <c r="J36" i="9"/>
  <c r="J38" i="9" s="1"/>
  <c r="G36" i="9"/>
  <c r="F36" i="9"/>
  <c r="F38" i="9" s="1"/>
  <c r="E38" i="9"/>
  <c r="D36" i="9"/>
  <c r="D38" i="9" s="1"/>
  <c r="C36" i="9"/>
  <c r="Q35" i="9"/>
  <c r="P35" i="9"/>
  <c r="Q34" i="9"/>
  <c r="P34" i="9"/>
  <c r="Q33" i="9"/>
  <c r="P33" i="9"/>
  <c r="Q32" i="9"/>
  <c r="P32" i="9"/>
  <c r="Q30" i="9"/>
  <c r="P30" i="9"/>
  <c r="N38" i="9"/>
  <c r="G38" i="9"/>
  <c r="C38" i="9"/>
  <c r="B38" i="9"/>
  <c r="Q25" i="9"/>
  <c r="P25" i="9"/>
  <c r="Q24" i="9"/>
  <c r="P24" i="9"/>
  <c r="Q23" i="9"/>
  <c r="P23" i="9"/>
  <c r="Q20" i="9"/>
  <c r="P20" i="9"/>
  <c r="Q19" i="9"/>
  <c r="P19" i="9"/>
  <c r="Q18" i="9"/>
  <c r="P18" i="9"/>
  <c r="Q17" i="9"/>
  <c r="Q27" i="9" s="1"/>
  <c r="P17" i="9"/>
  <c r="Q11" i="9"/>
  <c r="Q10" i="9"/>
  <c r="P10" i="9"/>
  <c r="Q9" i="9"/>
  <c r="P9" i="9"/>
  <c r="Q8" i="9"/>
  <c r="P8" i="9"/>
  <c r="Q7" i="9"/>
  <c r="P7" i="9"/>
  <c r="I76" i="8"/>
  <c r="H76" i="8"/>
  <c r="G76" i="8"/>
  <c r="G78" i="8" s="1"/>
  <c r="F76" i="8"/>
  <c r="E76" i="8"/>
  <c r="D76" i="8"/>
  <c r="C76" i="8"/>
  <c r="K75" i="8"/>
  <c r="J75" i="8"/>
  <c r="K74" i="8"/>
  <c r="J74" i="8"/>
  <c r="K73" i="8"/>
  <c r="J73" i="8"/>
  <c r="K72" i="8"/>
  <c r="J72" i="8"/>
  <c r="K70" i="8"/>
  <c r="J70" i="8"/>
  <c r="K65" i="8"/>
  <c r="J65" i="8"/>
  <c r="K64" i="8"/>
  <c r="J64" i="8"/>
  <c r="K63" i="8"/>
  <c r="J63" i="8"/>
  <c r="K62" i="8"/>
  <c r="J62" i="8"/>
  <c r="K60" i="8"/>
  <c r="J60" i="8"/>
  <c r="K59" i="8"/>
  <c r="J59" i="8"/>
  <c r="K58" i="8"/>
  <c r="J58" i="8"/>
  <c r="K57" i="8"/>
  <c r="K67" i="8" s="1"/>
  <c r="J57" i="8"/>
  <c r="K50" i="8"/>
  <c r="J50" i="8"/>
  <c r="K49" i="8"/>
  <c r="J49" i="8"/>
  <c r="K48" i="8"/>
  <c r="J48" i="8"/>
  <c r="K47" i="8"/>
  <c r="K54" i="8" s="1"/>
  <c r="J47" i="8"/>
  <c r="O36" i="8"/>
  <c r="N36" i="8"/>
  <c r="M36" i="8"/>
  <c r="L36" i="8"/>
  <c r="K36" i="8"/>
  <c r="J36" i="8"/>
  <c r="I36" i="8"/>
  <c r="H36" i="8"/>
  <c r="G36" i="8"/>
  <c r="E36" i="8"/>
  <c r="D36" i="8"/>
  <c r="D38" i="8" s="1"/>
  <c r="C36" i="8"/>
  <c r="C38" i="8" s="1"/>
  <c r="Q35" i="8"/>
  <c r="P35" i="8"/>
  <c r="Q34" i="8"/>
  <c r="P34" i="8"/>
  <c r="Q33" i="8"/>
  <c r="P33" i="8"/>
  <c r="Q32" i="8"/>
  <c r="P32" i="8"/>
  <c r="Q30" i="8"/>
  <c r="P30" i="8"/>
  <c r="Q25" i="8"/>
  <c r="P25" i="8"/>
  <c r="Q24" i="8"/>
  <c r="P24" i="8"/>
  <c r="Q23" i="8"/>
  <c r="P23" i="8"/>
  <c r="Q22" i="8"/>
  <c r="P22" i="8"/>
  <c r="Q20" i="8"/>
  <c r="P20" i="8"/>
  <c r="Q19" i="8"/>
  <c r="P19" i="8"/>
  <c r="Q18" i="8"/>
  <c r="P18" i="8"/>
  <c r="Q17" i="8"/>
  <c r="P17" i="8"/>
  <c r="P27" i="8" s="1"/>
  <c r="L38" i="8"/>
  <c r="H38" i="8"/>
  <c r="Q10" i="8"/>
  <c r="P10" i="8"/>
  <c r="Q9" i="8"/>
  <c r="P9" i="8"/>
  <c r="Q8" i="8"/>
  <c r="P8" i="8"/>
  <c r="Q7" i="8"/>
  <c r="P7" i="8"/>
  <c r="I76" i="1"/>
  <c r="H76" i="1"/>
  <c r="G76" i="1"/>
  <c r="F76" i="1"/>
  <c r="E76" i="1"/>
  <c r="D76" i="1"/>
  <c r="C76" i="1"/>
  <c r="B76" i="1"/>
  <c r="Q14" i="10" l="1"/>
  <c r="K54" i="10"/>
  <c r="Q14" i="8"/>
  <c r="J67" i="8"/>
  <c r="Q27" i="8"/>
  <c r="P27" i="10"/>
  <c r="J76" i="10"/>
  <c r="R38" i="12"/>
  <c r="P14" i="8"/>
  <c r="J54" i="8"/>
  <c r="P27" i="9"/>
  <c r="Q27" i="10"/>
  <c r="K76" i="10"/>
  <c r="Q36" i="9"/>
  <c r="P36" i="9"/>
  <c r="P14" i="9"/>
  <c r="Q14" i="9"/>
  <c r="K54" i="9"/>
  <c r="K67" i="9"/>
  <c r="J76" i="9"/>
  <c r="K76" i="9"/>
  <c r="J67" i="9"/>
  <c r="J54" i="9"/>
  <c r="M78" i="14"/>
  <c r="S38" i="12"/>
  <c r="R38" i="14"/>
  <c r="S38" i="14"/>
  <c r="M78" i="13"/>
  <c r="S38" i="13"/>
  <c r="R38" i="13"/>
  <c r="M78" i="12"/>
  <c r="L78" i="12"/>
  <c r="R38" i="11"/>
  <c r="H78" i="10"/>
  <c r="I78" i="10"/>
  <c r="L38" i="10"/>
  <c r="M38" i="10"/>
  <c r="C78" i="8"/>
  <c r="L78" i="13"/>
  <c r="S38" i="11"/>
  <c r="M78" i="11"/>
  <c r="L78" i="11"/>
  <c r="P36" i="10"/>
  <c r="Q36" i="10"/>
  <c r="D38" i="10"/>
  <c r="B78" i="10"/>
  <c r="F78" i="10"/>
  <c r="E38" i="10"/>
  <c r="C78" i="10"/>
  <c r="G78" i="10"/>
  <c r="B38" i="10"/>
  <c r="F38" i="10"/>
  <c r="J38" i="10"/>
  <c r="C38" i="10"/>
  <c r="G38" i="10"/>
  <c r="K38" i="10"/>
  <c r="B78" i="8"/>
  <c r="F78" i="8"/>
  <c r="K76" i="8"/>
  <c r="E78" i="8"/>
  <c r="I78" i="8"/>
  <c r="Q36" i="8"/>
  <c r="P36" i="8"/>
  <c r="D78" i="8"/>
  <c r="H78" i="8"/>
  <c r="J76" i="8"/>
  <c r="E38" i="8"/>
  <c r="I38" i="8"/>
  <c r="M38" i="8"/>
  <c r="F38" i="8"/>
  <c r="J38" i="8"/>
  <c r="N38" i="8"/>
  <c r="G38" i="8"/>
  <c r="K38" i="8"/>
  <c r="O38" i="8"/>
  <c r="Q38" i="9"/>
  <c r="K78" i="10" l="1"/>
  <c r="M70" i="10" s="1"/>
  <c r="P38" i="9"/>
  <c r="B40" i="9" s="1"/>
  <c r="J78" i="9"/>
  <c r="L51" i="9" s="1"/>
  <c r="O40" i="9"/>
  <c r="R18" i="9"/>
  <c r="J78" i="10"/>
  <c r="L73" i="10" s="1"/>
  <c r="S17" i="9"/>
  <c r="K78" i="9"/>
  <c r="K78" i="8"/>
  <c r="M49" i="8" s="1"/>
  <c r="Q38" i="8"/>
  <c r="S24" i="8" s="1"/>
  <c r="M49" i="10"/>
  <c r="G80" i="10"/>
  <c r="I80" i="10"/>
  <c r="M58" i="10"/>
  <c r="M72" i="10"/>
  <c r="Q38" i="10"/>
  <c r="C40" i="10" s="1"/>
  <c r="P38" i="10"/>
  <c r="J40" i="10" s="1"/>
  <c r="E80" i="10"/>
  <c r="M60" i="10"/>
  <c r="M73" i="10"/>
  <c r="M51" i="10"/>
  <c r="M63" i="10"/>
  <c r="M75" i="10"/>
  <c r="M48" i="10"/>
  <c r="M74" i="10"/>
  <c r="M57" i="10"/>
  <c r="M65" i="10"/>
  <c r="K80" i="10"/>
  <c r="M50" i="10"/>
  <c r="M64" i="10"/>
  <c r="M47" i="10"/>
  <c r="M59" i="10"/>
  <c r="P38" i="8"/>
  <c r="D40" i="8" s="1"/>
  <c r="J78" i="8"/>
  <c r="B80" i="8" s="1"/>
  <c r="S34" i="9"/>
  <c r="S32" i="9"/>
  <c r="S30" i="9"/>
  <c r="S11" i="9"/>
  <c r="S9" i="9"/>
  <c r="S7" i="9"/>
  <c r="S35" i="9"/>
  <c r="S33" i="9"/>
  <c r="S10" i="9"/>
  <c r="S8" i="9"/>
  <c r="G40" i="9"/>
  <c r="S20" i="9"/>
  <c r="S23" i="9"/>
  <c r="S25" i="9"/>
  <c r="S24" i="9"/>
  <c r="S19" i="9"/>
  <c r="K40" i="9"/>
  <c r="M40" i="9"/>
  <c r="N40" i="9"/>
  <c r="C40" i="9"/>
  <c r="S18" i="9"/>
  <c r="E40" i="9"/>
  <c r="C80" i="10" l="1"/>
  <c r="L70" i="9"/>
  <c r="L72" i="9"/>
  <c r="R32" i="9"/>
  <c r="R17" i="9"/>
  <c r="R34" i="9"/>
  <c r="R19" i="9"/>
  <c r="J40" i="9"/>
  <c r="R10" i="9"/>
  <c r="D40" i="9"/>
  <c r="F40" i="9"/>
  <c r="R24" i="9"/>
  <c r="R9" i="9"/>
  <c r="R11" i="9"/>
  <c r="R7" i="9"/>
  <c r="R33" i="9"/>
  <c r="R25" i="9"/>
  <c r="R20" i="9"/>
  <c r="L40" i="9"/>
  <c r="R30" i="9"/>
  <c r="R8" i="9"/>
  <c r="R35" i="9"/>
  <c r="R23" i="9"/>
  <c r="L75" i="9"/>
  <c r="L64" i="9"/>
  <c r="L47" i="9"/>
  <c r="L50" i="9"/>
  <c r="L74" i="9"/>
  <c r="L48" i="9"/>
  <c r="L57" i="9"/>
  <c r="J80" i="9"/>
  <c r="L58" i="9"/>
  <c r="L60" i="9"/>
  <c r="H80" i="9"/>
  <c r="L73" i="9"/>
  <c r="L59" i="9"/>
  <c r="L63" i="9"/>
  <c r="L65" i="9"/>
  <c r="L49" i="9"/>
  <c r="D80" i="9"/>
  <c r="B80" i="9"/>
  <c r="Q40" i="9"/>
  <c r="S36" i="9"/>
  <c r="S14" i="9"/>
  <c r="S27" i="9"/>
  <c r="M54" i="10"/>
  <c r="M67" i="10"/>
  <c r="L57" i="10"/>
  <c r="L60" i="10"/>
  <c r="B80" i="10"/>
  <c r="J80" i="10"/>
  <c r="L63" i="10"/>
  <c r="L64" i="10"/>
  <c r="L50" i="10"/>
  <c r="L70" i="10"/>
  <c r="L75" i="10"/>
  <c r="L65" i="10"/>
  <c r="L58" i="10"/>
  <c r="L72" i="10"/>
  <c r="L51" i="10"/>
  <c r="L49" i="10"/>
  <c r="L48" i="10"/>
  <c r="D80" i="10"/>
  <c r="L59" i="10"/>
  <c r="H80" i="10"/>
  <c r="L74" i="10"/>
  <c r="F80" i="10"/>
  <c r="L47" i="10"/>
  <c r="R11" i="10"/>
  <c r="K80" i="8"/>
  <c r="G80" i="8"/>
  <c r="C80" i="8"/>
  <c r="M74" i="8"/>
  <c r="M62" i="8"/>
  <c r="M70" i="8"/>
  <c r="M63" i="8"/>
  <c r="M57" i="8"/>
  <c r="M58" i="8"/>
  <c r="I80" i="8"/>
  <c r="M72" i="8"/>
  <c r="M75" i="8"/>
  <c r="M59" i="8"/>
  <c r="M65" i="8"/>
  <c r="M48" i="8"/>
  <c r="M50" i="8"/>
  <c r="K40" i="8"/>
  <c r="S30" i="8"/>
  <c r="E40" i="8"/>
  <c r="R34" i="8"/>
  <c r="S33" i="8"/>
  <c r="S23" i="8"/>
  <c r="S25" i="8"/>
  <c r="S9" i="8"/>
  <c r="M64" i="8"/>
  <c r="M47" i="8"/>
  <c r="M73" i="8"/>
  <c r="E80" i="8"/>
  <c r="M60" i="8"/>
  <c r="R33" i="10"/>
  <c r="R18" i="10"/>
  <c r="R24" i="10"/>
  <c r="L40" i="10"/>
  <c r="R32" i="10"/>
  <c r="R35" i="10"/>
  <c r="R34" i="10"/>
  <c r="R17" i="10"/>
  <c r="M74" i="9"/>
  <c r="M48" i="9"/>
  <c r="M65" i="9"/>
  <c r="M57" i="9"/>
  <c r="I80" i="9"/>
  <c r="M64" i="9"/>
  <c r="M59" i="9"/>
  <c r="G80" i="9"/>
  <c r="M73" i="9"/>
  <c r="M60" i="9"/>
  <c r="M75" i="9"/>
  <c r="M63" i="9"/>
  <c r="M51" i="9"/>
  <c r="E80" i="9"/>
  <c r="M58" i="9"/>
  <c r="M72" i="9"/>
  <c r="M49" i="9"/>
  <c r="C80" i="9"/>
  <c r="K80" i="9"/>
  <c r="M50" i="9"/>
  <c r="M70" i="9"/>
  <c r="M47" i="9"/>
  <c r="I40" i="8"/>
  <c r="S19" i="8"/>
  <c r="B40" i="8"/>
  <c r="S18" i="8"/>
  <c r="S20" i="8"/>
  <c r="M40" i="8"/>
  <c r="S8" i="8"/>
  <c r="S35" i="8"/>
  <c r="S32" i="8"/>
  <c r="O40" i="8"/>
  <c r="C40" i="8"/>
  <c r="G40" i="8"/>
  <c r="S22" i="8"/>
  <c r="S10" i="8"/>
  <c r="S7" i="8"/>
  <c r="S34" i="8"/>
  <c r="S17" i="8"/>
  <c r="K40" i="10"/>
  <c r="S18" i="10"/>
  <c r="S9" i="10"/>
  <c r="S24" i="10"/>
  <c r="S33" i="10"/>
  <c r="J40" i="8"/>
  <c r="R30" i="8"/>
  <c r="R18" i="8"/>
  <c r="R19" i="8"/>
  <c r="R35" i="8"/>
  <c r="R17" i="8"/>
  <c r="H40" i="8"/>
  <c r="R9" i="8"/>
  <c r="R8" i="8"/>
  <c r="R20" i="8"/>
  <c r="R22" i="8"/>
  <c r="R10" i="8"/>
  <c r="N40" i="8"/>
  <c r="R30" i="10"/>
  <c r="R10" i="10"/>
  <c r="R23" i="10"/>
  <c r="R19" i="10"/>
  <c r="B40" i="10"/>
  <c r="F40" i="10"/>
  <c r="R25" i="10"/>
  <c r="R8" i="10"/>
  <c r="R23" i="8"/>
  <c r="F40" i="8"/>
  <c r="L40" i="8"/>
  <c r="R7" i="8"/>
  <c r="R14" i="8" s="1"/>
  <c r="R33" i="8"/>
  <c r="R32" i="8"/>
  <c r="R25" i="8"/>
  <c r="R24" i="8"/>
  <c r="M76" i="10"/>
  <c r="S8" i="10"/>
  <c r="E40" i="10"/>
  <c r="S11" i="10"/>
  <c r="S35" i="10"/>
  <c r="S20" i="10"/>
  <c r="G40" i="10"/>
  <c r="S34" i="10"/>
  <c r="S23" i="10"/>
  <c r="S30" i="10"/>
  <c r="S10" i="10"/>
  <c r="S19" i="10"/>
  <c r="S17" i="10"/>
  <c r="S25" i="10"/>
  <c r="M40" i="10"/>
  <c r="S7" i="10"/>
  <c r="S32" i="10"/>
  <c r="D40" i="10"/>
  <c r="R7" i="10"/>
  <c r="R9" i="10"/>
  <c r="R20" i="10"/>
  <c r="L65" i="8"/>
  <c r="L58" i="8"/>
  <c r="L74" i="8"/>
  <c r="L59" i="8"/>
  <c r="L47" i="8"/>
  <c r="L73" i="8"/>
  <c r="L48" i="8"/>
  <c r="F80" i="8"/>
  <c r="L60" i="8"/>
  <c r="L75" i="8"/>
  <c r="L64" i="8"/>
  <c r="L50" i="8"/>
  <c r="L72" i="8"/>
  <c r="L57" i="8"/>
  <c r="L62" i="8"/>
  <c r="L63" i="8"/>
  <c r="L70" i="8"/>
  <c r="J80" i="8"/>
  <c r="L49" i="8"/>
  <c r="D80" i="8"/>
  <c r="H80" i="8"/>
  <c r="S27" i="8" l="1"/>
  <c r="R36" i="8"/>
  <c r="S14" i="8"/>
  <c r="Q40" i="8"/>
  <c r="P40" i="8"/>
  <c r="R27" i="8"/>
  <c r="R38" i="8" s="1"/>
  <c r="R14" i="9"/>
  <c r="R36" i="9"/>
  <c r="R27" i="9"/>
  <c r="P40" i="9"/>
  <c r="L76" i="9"/>
  <c r="L67" i="9"/>
  <c r="L54" i="9"/>
  <c r="M67" i="9"/>
  <c r="M76" i="9"/>
  <c r="S38" i="9"/>
  <c r="L67" i="10"/>
  <c r="L54" i="10"/>
  <c r="S36" i="10"/>
  <c r="R27" i="10"/>
  <c r="S27" i="10"/>
  <c r="M54" i="9"/>
  <c r="L76" i="8"/>
  <c r="L67" i="8"/>
  <c r="M54" i="8"/>
  <c r="L54" i="8"/>
  <c r="M67" i="8"/>
  <c r="L76" i="10"/>
  <c r="M76" i="8"/>
  <c r="S36" i="8"/>
  <c r="R36" i="10"/>
  <c r="Q40" i="10"/>
  <c r="P40" i="10"/>
  <c r="M78" i="10"/>
  <c r="R14" i="10"/>
  <c r="S14" i="10"/>
  <c r="L78" i="10" l="1"/>
  <c r="R38" i="9"/>
  <c r="M78" i="9"/>
  <c r="L78" i="9"/>
  <c r="R38" i="10"/>
  <c r="M78" i="8"/>
  <c r="S38" i="8"/>
  <c r="S38" i="10"/>
  <c r="L78" i="8"/>
  <c r="B78" i="1" l="1"/>
  <c r="I78" i="1"/>
  <c r="H78" i="1"/>
  <c r="G78" i="1"/>
  <c r="F78" i="1"/>
  <c r="E78" i="1"/>
  <c r="D78" i="1"/>
  <c r="C78" i="1"/>
  <c r="J73" i="1"/>
  <c r="J72" i="1"/>
  <c r="K64" i="1"/>
  <c r="J64" i="1"/>
  <c r="K62" i="1"/>
  <c r="J62" i="1"/>
  <c r="K58" i="1"/>
  <c r="J58" i="1"/>
  <c r="K57" i="1"/>
  <c r="J57" i="1"/>
  <c r="K47" i="1"/>
  <c r="J47" i="1"/>
  <c r="C14" i="1" l="1"/>
  <c r="G14" i="1"/>
  <c r="O14" i="1"/>
  <c r="B14" i="1"/>
  <c r="F14" i="1"/>
  <c r="N14" i="1"/>
  <c r="B27" i="1"/>
  <c r="B36" i="1"/>
  <c r="E14" i="1"/>
  <c r="I14" i="1"/>
  <c r="M14" i="1"/>
  <c r="Q27" i="1"/>
  <c r="C27" i="1"/>
  <c r="J14" i="1"/>
  <c r="D14" i="1"/>
  <c r="H14" i="1"/>
  <c r="L14" i="1"/>
  <c r="K14" i="1"/>
  <c r="F36" i="1"/>
  <c r="F38" i="1" s="1"/>
  <c r="J36" i="1"/>
  <c r="K61" i="1"/>
  <c r="G36" i="1"/>
  <c r="K36" i="1"/>
  <c r="O36" i="1"/>
  <c r="J49" i="1"/>
  <c r="J59" i="1"/>
  <c r="D36" i="1"/>
  <c r="H36" i="1"/>
  <c r="L36" i="1"/>
  <c r="N36" i="1"/>
  <c r="K49" i="1"/>
  <c r="K59" i="1"/>
  <c r="E36" i="1"/>
  <c r="I36" i="1"/>
  <c r="K71" i="1"/>
  <c r="K72" i="1"/>
  <c r="K73" i="1"/>
  <c r="K74" i="1"/>
  <c r="K75" i="1"/>
  <c r="P27" i="1"/>
  <c r="J60" i="1"/>
  <c r="K48" i="1"/>
  <c r="K60" i="1"/>
  <c r="J74" i="1"/>
  <c r="J48" i="1"/>
  <c r="J54" i="1" s="1"/>
  <c r="J61" i="1"/>
  <c r="J71" i="1"/>
  <c r="J75" i="1"/>
  <c r="J70" i="1"/>
  <c r="K65" i="1"/>
  <c r="K70" i="1"/>
  <c r="C36" i="1"/>
  <c r="M36" i="1"/>
  <c r="J67" i="1" l="1"/>
  <c r="K54" i="1"/>
  <c r="K67" i="1"/>
  <c r="B38" i="1"/>
  <c r="C38" i="1"/>
  <c r="Q14" i="1"/>
  <c r="P14" i="1"/>
  <c r="J76" i="1"/>
  <c r="N38" i="1"/>
  <c r="D38" i="1"/>
  <c r="G38" i="1"/>
  <c r="J38" i="1"/>
  <c r="K38" i="1"/>
  <c r="L38" i="1"/>
  <c r="M38" i="1"/>
  <c r="H38" i="1"/>
  <c r="P36" i="1"/>
  <c r="O38" i="1"/>
  <c r="I38" i="1"/>
  <c r="E38" i="1"/>
  <c r="K76" i="1"/>
  <c r="Q36" i="1"/>
  <c r="K78" i="1" l="1"/>
  <c r="E80" i="1"/>
  <c r="J78" i="1"/>
  <c r="L49" i="1" s="1"/>
  <c r="Q38" i="1"/>
  <c r="P38" i="1"/>
  <c r="B40" i="1" s="1"/>
  <c r="R7" i="1" l="1"/>
  <c r="S7" i="1"/>
  <c r="C40" i="1"/>
  <c r="D40" i="1"/>
  <c r="E40" i="1"/>
  <c r="R22" i="1"/>
  <c r="R33" i="1"/>
  <c r="C80" i="1"/>
  <c r="M49" i="1"/>
  <c r="M48" i="1"/>
  <c r="I80" i="1"/>
  <c r="G80" i="1"/>
  <c r="I40" i="1"/>
  <c r="K80" i="1"/>
  <c r="S30" i="1"/>
  <c r="S31" i="1"/>
  <c r="M40" i="1"/>
  <c r="K40" i="1"/>
  <c r="S8" i="1"/>
  <c r="G40" i="1"/>
  <c r="O40" i="1"/>
  <c r="S22" i="1"/>
  <c r="J80" i="1"/>
  <c r="H80" i="1"/>
  <c r="B80" i="1"/>
  <c r="D80" i="1"/>
  <c r="F80" i="1"/>
  <c r="S24" i="1"/>
  <c r="S17" i="1"/>
  <c r="S33" i="1"/>
  <c r="S21" i="1"/>
  <c r="S19" i="1"/>
  <c r="S18" i="1"/>
  <c r="S25" i="1"/>
  <c r="S34" i="1"/>
  <c r="S9" i="1"/>
  <c r="S32" i="1"/>
  <c r="S35" i="1"/>
  <c r="S20" i="1"/>
  <c r="F40" i="1"/>
  <c r="R8" i="1"/>
  <c r="R9" i="1"/>
  <c r="N40" i="1"/>
  <c r="R30" i="1"/>
  <c r="R20" i="1"/>
  <c r="H40" i="1"/>
  <c r="R19" i="1"/>
  <c r="R31" i="1"/>
  <c r="R24" i="1"/>
  <c r="R35" i="1"/>
  <c r="R32" i="1"/>
  <c r="R17" i="1"/>
  <c r="J40" i="1"/>
  <c r="R34" i="1"/>
  <c r="R18" i="1"/>
  <c r="L40" i="1"/>
  <c r="R25" i="1"/>
  <c r="R21" i="1"/>
  <c r="M62" i="1"/>
  <c r="M57" i="1"/>
  <c r="M64" i="1"/>
  <c r="M47" i="1"/>
  <c r="M54" i="1" s="1"/>
  <c r="M58" i="1"/>
  <c r="M61" i="1"/>
  <c r="M75" i="1"/>
  <c r="M73" i="1"/>
  <c r="M72" i="1"/>
  <c r="M65" i="1"/>
  <c r="M71" i="1"/>
  <c r="M74" i="1"/>
  <c r="M70" i="1"/>
  <c r="M60" i="1"/>
  <c r="M59" i="1"/>
  <c r="L58" i="1"/>
  <c r="L57" i="1"/>
  <c r="L73" i="1"/>
  <c r="L47" i="1"/>
  <c r="L62" i="1"/>
  <c r="L72" i="1"/>
  <c r="L64" i="1"/>
  <c r="L61" i="1"/>
  <c r="L60" i="1"/>
  <c r="L74" i="1"/>
  <c r="L59" i="1"/>
  <c r="L65" i="1"/>
  <c r="L48" i="1"/>
  <c r="L71" i="1"/>
  <c r="L70" i="1"/>
  <c r="L75" i="1"/>
  <c r="M67" i="1" l="1"/>
  <c r="L67" i="1"/>
  <c r="S27" i="1"/>
  <c r="R14" i="1"/>
  <c r="R27" i="1"/>
  <c r="S14" i="1"/>
  <c r="L54" i="1"/>
  <c r="P40" i="1"/>
  <c r="S36" i="1"/>
  <c r="Q40" i="1"/>
  <c r="R36" i="1"/>
  <c r="L76" i="1"/>
  <c r="M76" i="1"/>
  <c r="S38" i="1" l="1"/>
  <c r="R38" i="1"/>
  <c r="L78" i="1"/>
  <c r="M78" i="1"/>
  <c r="F78" i="9"/>
  <c r="F80" i="9"/>
</calcChain>
</file>

<file path=xl/sharedStrings.xml><?xml version="1.0" encoding="utf-8"?>
<sst xmlns="http://schemas.openxmlformats.org/spreadsheetml/2006/main" count="1535" uniqueCount="109">
  <si>
    <t>University Staffing Report - October 1, 2017</t>
  </si>
  <si>
    <t>Academic Affairs</t>
  </si>
  <si>
    <t>President's Office</t>
  </si>
  <si>
    <t>Student Affairs</t>
  </si>
  <si>
    <t>FTE</t>
  </si>
  <si>
    <t>Salary</t>
  </si>
  <si>
    <t>EXEMPT STAFF</t>
  </si>
  <si>
    <t>Coaches</t>
  </si>
  <si>
    <t>Executive</t>
  </si>
  <si>
    <t>Professional</t>
  </si>
  <si>
    <t>Professional - PT No Benefits</t>
  </si>
  <si>
    <t>FACULTY</t>
  </si>
  <si>
    <t>Faculty</t>
  </si>
  <si>
    <t>Faculty - Multi Year w/Benefits</t>
  </si>
  <si>
    <t>Faculty - PT No Benefits</t>
  </si>
  <si>
    <t>Fiscal Faculty</t>
  </si>
  <si>
    <t>Fiscal Faculty - One Year</t>
  </si>
  <si>
    <t>Librarians</t>
  </si>
  <si>
    <t>Faculty - One Year</t>
  </si>
  <si>
    <t>NONEXEMPT STAFF</t>
  </si>
  <si>
    <t>Clerical</t>
  </si>
  <si>
    <t>Non-Exempt Professional</t>
  </si>
  <si>
    <t>Public Safety/Comm Officers</t>
  </si>
  <si>
    <t>Service</t>
  </si>
  <si>
    <t>Skilled Crafts</t>
  </si>
  <si>
    <t>Technical/Paraprofessional</t>
  </si>
  <si>
    <t>GRAND TOTAL</t>
  </si>
  <si>
    <t>UNIVERSITY STAFFING SUMMARY IS BASED ON LABOR DISTRIBUTIONS</t>
  </si>
  <si>
    <t>UNDER THE EXEMPT STAFF CATEGORY THE POSITION CLASS OF ADMINISTRATIVE IS MERGED WITH THE PROFESSIONAL GROUP</t>
  </si>
  <si>
    <t>EMPLOYEES ON A LEAVE OF ABSENCE ARE INCLUDED</t>
  </si>
  <si>
    <t>THIS REPORT DOES NOT INCLUDE THE FOLLOWING:  ONE TIME ONLY PAYMENTS, COURTESY FACULTY (ID PURPOSES), STUDENT WORKERS, TEMPORARY NONEXEMPT &amp; EXEMPT STAFF - NO BENEFITS</t>
  </si>
  <si>
    <t xml:space="preserve">Auxiliary </t>
  </si>
  <si>
    <t>Current Operating</t>
  </si>
  <si>
    <t>Designated</t>
  </si>
  <si>
    <t>Restricted</t>
  </si>
  <si>
    <t>University Total</t>
  </si>
  <si>
    <t>UNIVERSITY STAFFING DATA IS FROM BANNER AS OF 10/1/16 AND INCLUSIVE OF ALL FUNDING SOURCES</t>
  </si>
  <si>
    <t>University Staffing Report - October 1, 2016</t>
  </si>
  <si>
    <t>SUBTOTAL</t>
  </si>
  <si>
    <t>% OF GRAND TOTAL</t>
  </si>
  <si>
    <t>EXEMPT</t>
  </si>
  <si>
    <t>NON-EXEMPT</t>
  </si>
  <si>
    <t>University Staffing Report - October 1, 2015</t>
  </si>
  <si>
    <t>University Staffing Report - October 1, 2014</t>
  </si>
  <si>
    <t>PT Admin - Stipend</t>
  </si>
  <si>
    <t>Faculty - Part Time Stipend</t>
  </si>
  <si>
    <t>% of Total</t>
  </si>
  <si>
    <t>Enrollment, Comm &amp; Marketing</t>
  </si>
  <si>
    <t>Finance and Administration</t>
  </si>
  <si>
    <t>UNIVERSITY STAFFING DATA IS FROM BANNER AS OF 10/1/14 AND INCLUSIVE OF ALL FUNDING SOURCES</t>
  </si>
  <si>
    <t>FOUNDATION DIVISION IS NOT INCLUDED (ORGS 0700, 0710, 0760)</t>
  </si>
  <si>
    <t>ALUMNI AFFAIRS DIVISION IS NOT INCLUDED (ORG 0740)</t>
  </si>
  <si>
    <t>THIS REPORT DOES NOT INCLUDE THE FOLLOWING:  ONE TIME ONLY PAYMENTS, COURTESY FACULTY (ID PURPOSES), STUDENT WORKERS, TEMPORARY NONEXEMPT STAFF - NO BENEFITS</t>
  </si>
  <si>
    <t>University Staffing Report - October 1, 2013</t>
  </si>
  <si>
    <t>University Staffing Report - October 1, 2012</t>
  </si>
  <si>
    <t>University Staffing Report - October 1, 2011</t>
  </si>
  <si>
    <t>University Staffing Report - October 1, 2010</t>
  </si>
  <si>
    <t>UNIVERSITY STAFFING DATA IS FROM BANNER AS OF 10/1/13 AND INCLUSIVE OF ALL FUNDING SOURCES</t>
  </si>
  <si>
    <t>UNDER THE EXEMPT STAFF CATEGORY THE POSITION CLASS OF ADMINISTRATIVE IS MERGED WITH THE PROFESSIONAL GROUP FOR 10/1/2013</t>
  </si>
  <si>
    <t xml:space="preserve">THIS REPORT DOES NOT INCLUDE THE FOLLOWING:  ONE TIME ONLY PAYMENTS, COURTESY FACULTY (ID PURPOSES), STUDENT WORKERS, PART-TIME NON-EXEMPT STAFF - NO BENEFITS  </t>
  </si>
  <si>
    <t>UNIVERSITY STAFFING DATA IS FROM BANNER AS OF 10/1/12 AND INCLUSIVE OF ALL FUNDING SOURCES</t>
  </si>
  <si>
    <t>UNDER THE EXEMPT STAFF CATEGORY THE POSITION CLASS OF ADMINISTRATIVE IS MERGED WITH THE PROFESSIONAL GROUP FOR 10/1/2012</t>
  </si>
  <si>
    <t>UNIVERSITY STAFFING DATA IS FROM BANNER AS OF 10/1/11 AND INCLUSIVE OF ALL FUNDING SOURCES</t>
  </si>
  <si>
    <t>UNDER THE EXEMPT STAFF CATEGORY THE POSITION CLASS OF ADMINISTRATIVE IS MERGED WITH THE PROFESSIONAL GROUP FOR 10-1-2011</t>
  </si>
  <si>
    <t>THIS REPORT DOES NOT INCLUDE THE FOLLOWING:  ONE TIME ONLY PAYMENTS, COURTESY FACULTY (ID PURPOSES), STUDENT WORKERS, TEMPORARY NON-EXEMPT - NO BENEFITS</t>
  </si>
  <si>
    <t>UNIVERSITY STAFFING DATA IS FROM BANNER AS OF 10/1/10 AND INCLUSIVE OF ALL FUNDING SOURCES</t>
  </si>
  <si>
    <t>OTHER IS ALUMNI AFFAIRS</t>
  </si>
  <si>
    <t>University Staffing Report - October 1, 2009</t>
  </si>
  <si>
    <t>UNIVERSITY STAFFING DATA IS FROM BANNER AS OF 10/1/09 AND INCLUSIVE OF ALL FUNDING SOURCES</t>
  </si>
  <si>
    <t>Dorm Director</t>
  </si>
  <si>
    <t>Administrative</t>
  </si>
  <si>
    <t>Faculty - PT with Benefits</t>
  </si>
  <si>
    <t>UNIVERSITY STAFFING DATA IS FROM BANNER AS OF 10/1/15 AND INCLUSIVE OF ALL FUNDING SOURCES</t>
  </si>
  <si>
    <t>University Staffing Report - October 1, 2008</t>
  </si>
  <si>
    <t>THIS REPORT DOES NOT INCLUDE THE FOLLOWING: ONE TIME ONLY PAYMENTS, COURTESY FACULTY (ID PURPOSES), STUDENT WORKERS, TEMPORARY NONEXEMPT STAFF - NO BENEFITS</t>
  </si>
  <si>
    <t>THIS REPORT DOES NOT INCLUDE THE FOLLOWING: ONE TIME ONLY PAYMENTS, COURTESY FACULTY (ID PURPOSES), STUDENT WORKERS, TEMPORARY SUPPORT STAFF - NO BENEFITS</t>
  </si>
  <si>
    <t>UNIVERSITY STAFFING DATA IS FROM BANNER AS OF 10/1/08 AND INCLUSIVE OF ALL FUNDING SOURCES</t>
  </si>
  <si>
    <t>Development *</t>
  </si>
  <si>
    <t>University Engagement **</t>
  </si>
  <si>
    <t>BY VP AREA</t>
  </si>
  <si>
    <t>BY FUNDING SOURCE</t>
  </si>
  <si>
    <t>***  Alumni Affairs data disaggregated for 2008-2010 reports only.</t>
  </si>
  <si>
    <t>*  Development data disaggregated for 2016-2017 reports only.</t>
  </si>
  <si>
    <t>**  Unversity Engagement data disaggregated for 2015-2017 reports only.</t>
  </si>
  <si>
    <t>Academic
Affairs</t>
  </si>
  <si>
    <t>President's
Office</t>
  </si>
  <si>
    <t>Student
Affairs</t>
  </si>
  <si>
    <t>University
Total</t>
  </si>
  <si>
    <t>% of
Total</t>
  </si>
  <si>
    <t>Finance &amp; Administration</t>
  </si>
  <si>
    <t>Fiscal Faculty - Multi Year w/Ben</t>
  </si>
  <si>
    <t>Alumni
Affairs ***</t>
  </si>
  <si>
    <t>THIS REPORT DOES NOT INCLUDE THE FOLLOWING:  ONE TIME ONLY PAYMENTS, COURTESY FACULTY (ID PURPOSES), STUDENT WORKERS, TEMPORARY SUPPORT STAFF - NO BENEFITS</t>
  </si>
  <si>
    <t>UNIVERSITY STAFFING DATA IS FROM BANNER AS OF 10/1/17 AND INCLUSIVE OF ALL FUNDING SOURCES</t>
  </si>
  <si>
    <t>University Staffing Report - October 1, 2018</t>
  </si>
  <si>
    <t>UNIVERSITY STAFFING DATA IS FROM BANNER AS OF 10/1/18 AND INCLUSIVE OF ALL FUNDING SOURCES</t>
  </si>
  <si>
    <t>Development</t>
  </si>
  <si>
    <t>University Engagement</t>
  </si>
  <si>
    <t>Enrollment, Comm &amp; Marketing *</t>
  </si>
  <si>
    <t>COMMUNICATIONS OFFICERS HAVE BEEN COUNTED IN WITH THE PUBLIC SAFETY/COMM OFFICERS CATEGORY</t>
  </si>
  <si>
    <t>REPORT DOES NOT INCLUDE: ONE TIME ONLY PAYMENTS, COURTESY FACULTY (ID PURPOSES), STUDENT WORKERS, TEMPORARY NON-EXEMPT - NO BENEFITS</t>
  </si>
  <si>
    <t>* Enrollment, Communications &amp; Marketing data added to Academic Affairs beginning 2018.</t>
  </si>
  <si>
    <t>University Staffing Report - October 1, 2019</t>
  </si>
  <si>
    <t>Fiscal Faculty - Multi Year w/Benefits</t>
  </si>
  <si>
    <t>UNIVERSITY STAFFING DATA IS FROM BANNER AS OF 10/1/19 AND INCLUSIVE OF ALL FUNDING SOURCES</t>
  </si>
  <si>
    <t>NOTE:  COMMUNICATIONS OFFICERS HAVE BEEN COUNTED IN WITH THE PUBLIC SAFETY/COMM OFFICERS CATEGORY</t>
  </si>
  <si>
    <t>University Staffing Report - October 1, 2020</t>
  </si>
  <si>
    <t>Advancement</t>
  </si>
  <si>
    <t>UNIVERSITY STAFFING DATA IS FROM BANNER AS OF 10/1/20 AND INCLUSIVE OF ALL FUNDING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</si>
</sst>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$&quot;#,##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03">
    <xf numFmtId="0" fontId="0" fillId="0" borderId="0" xfId="0"/>
    <xf numFmtId="0" fontId="3" fillId="0" borderId="0" xfId="0" applyFont="1"/>
    <xf numFmtId="0" fontId="7" fillId="0" borderId="10" xfId="4" applyFont="1" applyFill="1" applyBorder="1"/>
    <xf numFmtId="2" fontId="3" fillId="0" borderId="0" xfId="0" applyNumberFormat="1" applyFont="1"/>
    <xf numFmtId="44" fontId="3" fillId="0" borderId="0" xfId="0" applyNumberFormat="1" applyFont="1"/>
    <xf numFmtId="10" fontId="5" fillId="2" borderId="14" xfId="6" applyNumberFormat="1" applyFont="1" applyFill="1" applyBorder="1" applyAlignment="1">
      <alignment horizontal="right"/>
    </xf>
    <xf numFmtId="0" fontId="7" fillId="0" borderId="1" xfId="4" applyFont="1" applyFill="1" applyBorder="1"/>
    <xf numFmtId="44" fontId="6" fillId="0" borderId="0" xfId="5" applyFont="1" applyFill="1" applyBorder="1"/>
    <xf numFmtId="44" fontId="6" fillId="0" borderId="0" xfId="5" applyNumberFormat="1" applyFont="1" applyFill="1" applyBorder="1" applyAlignment="1">
      <alignment horizontal="right"/>
    </xf>
    <xf numFmtId="10" fontId="6" fillId="0" borderId="0" xfId="6" applyNumberFormat="1" applyFont="1" applyFill="1" applyBorder="1" applyAlignment="1">
      <alignment horizontal="right"/>
    </xf>
    <xf numFmtId="0" fontId="6" fillId="0" borderId="0" xfId="6" applyNumberFormat="1" applyFont="1" applyFill="1" applyBorder="1" applyAlignment="1">
      <alignment horizontal="right"/>
    </xf>
    <xf numFmtId="0" fontId="3" fillId="0" borderId="0" xfId="0" applyNumberFormat="1" applyFont="1"/>
    <xf numFmtId="0" fontId="8" fillId="0" borderId="0" xfId="4" applyFont="1" applyFill="1" applyBorder="1" applyAlignment="1"/>
    <xf numFmtId="0" fontId="8" fillId="0" borderId="0" xfId="7" applyFont="1" applyFill="1" applyBorder="1" applyAlignment="1"/>
    <xf numFmtId="0" fontId="3" fillId="0" borderId="22" xfId="0" applyFont="1" applyBorder="1"/>
    <xf numFmtId="4" fontId="5" fillId="2" borderId="2" xfId="2" applyNumberFormat="1" applyFont="1" applyFill="1" applyBorder="1" applyAlignment="1"/>
    <xf numFmtId="9" fontId="6" fillId="3" borderId="12" xfId="3" applyFont="1" applyFill="1" applyBorder="1" applyAlignment="1">
      <alignment horizontal="center"/>
    </xf>
    <xf numFmtId="0" fontId="5" fillId="2" borderId="1" xfId="7" applyFont="1" applyFill="1" applyBorder="1" applyAlignment="1"/>
    <xf numFmtId="0" fontId="6" fillId="0" borderId="0" xfId="7" applyFont="1" applyFill="1" applyBorder="1"/>
    <xf numFmtId="44" fontId="6" fillId="0" borderId="0" xfId="2" applyFont="1" applyFill="1" applyBorder="1"/>
    <xf numFmtId="2" fontId="8" fillId="0" borderId="0" xfId="7" applyNumberFormat="1" applyFont="1" applyFill="1" applyBorder="1"/>
    <xf numFmtId="44" fontId="8" fillId="0" borderId="0" xfId="2" applyFont="1" applyFill="1" applyBorder="1"/>
    <xf numFmtId="10" fontId="8" fillId="0" borderId="0" xfId="6" applyNumberFormat="1" applyFont="1" applyFill="1" applyBorder="1" applyAlignment="1">
      <alignment horizontal="right"/>
    </xf>
    <xf numFmtId="0" fontId="8" fillId="0" borderId="0" xfId="7" applyFont="1" applyBorder="1" applyAlignment="1"/>
    <xf numFmtId="44" fontId="8" fillId="0" borderId="0" xfId="5" applyFont="1" applyFill="1" applyBorder="1"/>
    <xf numFmtId="0" fontId="9" fillId="0" borderId="0" xfId="0" applyFont="1"/>
    <xf numFmtId="2" fontId="6" fillId="0" borderId="0" xfId="7" applyNumberFormat="1" applyFont="1" applyFill="1" applyBorder="1"/>
    <xf numFmtId="0" fontId="7" fillId="0" borderId="28" xfId="4" applyFont="1" applyFill="1" applyBorder="1"/>
    <xf numFmtId="0" fontId="5" fillId="2" borderId="22" xfId="7" applyFont="1" applyFill="1" applyBorder="1" applyAlignment="1">
      <alignment horizontal="center"/>
    </xf>
    <xf numFmtId="44" fontId="5" fillId="2" borderId="29" xfId="5" applyNumberFormat="1" applyFont="1" applyFill="1" applyBorder="1" applyAlignment="1">
      <alignment horizontal="right"/>
    </xf>
    <xf numFmtId="44" fontId="5" fillId="2" borderId="29" xfId="5" applyFont="1" applyFill="1" applyBorder="1" applyAlignment="1">
      <alignment horizontal="center"/>
    </xf>
    <xf numFmtId="10" fontId="5" fillId="2" borderId="29" xfId="6" applyNumberFormat="1" applyFont="1" applyFill="1" applyBorder="1" applyAlignment="1">
      <alignment horizontal="right"/>
    </xf>
    <xf numFmtId="9" fontId="6" fillId="3" borderId="14" xfId="3" applyFont="1" applyFill="1" applyBorder="1" applyAlignment="1">
      <alignment horizontal="center"/>
    </xf>
    <xf numFmtId="0" fontId="5" fillId="2" borderId="22" xfId="4" applyFont="1" applyFill="1" applyBorder="1" applyAlignment="1">
      <alignment horizontal="center"/>
    </xf>
    <xf numFmtId="10" fontId="5" fillId="2" borderId="12" xfId="6" applyNumberFormat="1" applyFont="1" applyFill="1" applyBorder="1" applyAlignment="1">
      <alignment horizontal="right"/>
    </xf>
    <xf numFmtId="0" fontId="5" fillId="2" borderId="22" xfId="4" applyFont="1" applyFill="1" applyBorder="1" applyAlignment="1"/>
    <xf numFmtId="4" fontId="5" fillId="2" borderId="29" xfId="5" applyNumberFormat="1" applyFont="1" applyFill="1" applyBorder="1" applyAlignment="1"/>
    <xf numFmtId="44" fontId="5" fillId="2" borderId="29" xfId="5" applyNumberFormat="1" applyFont="1" applyFill="1" applyBorder="1" applyAlignment="1">
      <alignment horizontal="center"/>
    </xf>
    <xf numFmtId="10" fontId="5" fillId="2" borderId="29" xfId="6" applyNumberFormat="1" applyFont="1" applyFill="1" applyBorder="1" applyAlignment="1">
      <alignment horizontal="center"/>
    </xf>
    <xf numFmtId="10" fontId="5" fillId="2" borderId="12" xfId="6" applyNumberFormat="1" applyFont="1" applyFill="1" applyBorder="1" applyAlignment="1">
      <alignment horizontal="center"/>
    </xf>
    <xf numFmtId="0" fontId="5" fillId="2" borderId="30" xfId="4" applyFont="1" applyFill="1" applyBorder="1" applyAlignment="1">
      <alignment horizontal="center"/>
    </xf>
    <xf numFmtId="2" fontId="5" fillId="2" borderId="31" xfId="4" applyNumberFormat="1" applyFont="1" applyFill="1" applyBorder="1" applyAlignment="1">
      <alignment horizontal="right"/>
    </xf>
    <xf numFmtId="44" fontId="5" fillId="2" borderId="31" xfId="5" applyNumberFormat="1" applyFont="1" applyFill="1" applyBorder="1" applyAlignment="1">
      <alignment horizontal="right"/>
    </xf>
    <xf numFmtId="2" fontId="5" fillId="2" borderId="31" xfId="4" applyNumberFormat="1" applyFont="1" applyFill="1" applyBorder="1" applyAlignment="1">
      <alignment horizontal="center"/>
    </xf>
    <xf numFmtId="44" fontId="5" fillId="2" borderId="31" xfId="5" applyFont="1" applyFill="1" applyBorder="1" applyAlignment="1">
      <alignment horizontal="center"/>
    </xf>
    <xf numFmtId="10" fontId="5" fillId="2" borderId="31" xfId="6" applyNumberFormat="1" applyFont="1" applyFill="1" applyBorder="1" applyAlignment="1">
      <alignment horizontal="right"/>
    </xf>
    <xf numFmtId="10" fontId="5" fillId="2" borderId="32" xfId="6" applyNumberFormat="1" applyFont="1" applyFill="1" applyBorder="1" applyAlignment="1">
      <alignment horizontal="right"/>
    </xf>
    <xf numFmtId="0" fontId="5" fillId="2" borderId="30" xfId="7" applyFont="1" applyFill="1" applyBorder="1" applyAlignment="1">
      <alignment horizontal="center"/>
    </xf>
    <xf numFmtId="4" fontId="5" fillId="2" borderId="29" xfId="2" applyNumberFormat="1" applyFont="1" applyFill="1" applyBorder="1" applyAlignment="1">
      <alignment horizontal="right"/>
    </xf>
    <xf numFmtId="4" fontId="5" fillId="2" borderId="29" xfId="2" applyNumberFormat="1" applyFont="1" applyFill="1" applyBorder="1" applyAlignment="1">
      <alignment horizontal="center"/>
    </xf>
    <xf numFmtId="0" fontId="5" fillId="2" borderId="22" xfId="7" applyFont="1" applyFill="1" applyBorder="1" applyAlignment="1"/>
    <xf numFmtId="44" fontId="5" fillId="2" borderId="29" xfId="2" applyFont="1" applyFill="1" applyBorder="1" applyAlignment="1">
      <alignment horizontal="right"/>
    </xf>
    <xf numFmtId="44" fontId="5" fillId="2" borderId="29" xfId="2" applyFont="1" applyFill="1" applyBorder="1" applyAlignment="1"/>
    <xf numFmtId="2" fontId="5" fillId="3" borderId="18" xfId="7" applyNumberFormat="1" applyFont="1" applyFill="1" applyBorder="1" applyAlignment="1">
      <alignment horizontal="center"/>
    </xf>
    <xf numFmtId="44" fontId="5" fillId="3" borderId="18" xfId="2" applyFont="1" applyFill="1" applyBorder="1" applyAlignment="1">
      <alignment horizontal="center"/>
    </xf>
    <xf numFmtId="44" fontId="5" fillId="3" borderId="18" xfId="5" applyFont="1" applyFill="1" applyBorder="1" applyAlignment="1">
      <alignment horizontal="center"/>
    </xf>
    <xf numFmtId="10" fontId="5" fillId="3" borderId="8" xfId="6" applyNumberFormat="1" applyFont="1" applyFill="1" applyBorder="1" applyAlignment="1">
      <alignment horizontal="center"/>
    </xf>
    <xf numFmtId="0" fontId="7" fillId="0" borderId="22" xfId="4" applyFont="1" applyFill="1" applyBorder="1"/>
    <xf numFmtId="0" fontId="7" fillId="0" borderId="22" xfId="4" applyFont="1" applyBorder="1"/>
    <xf numFmtId="0" fontId="5" fillId="3" borderId="35" xfId="4" applyFont="1" applyFill="1" applyBorder="1" applyAlignment="1"/>
    <xf numFmtId="0" fontId="6" fillId="3" borderId="1" xfId="4" applyFont="1" applyFill="1" applyBorder="1"/>
    <xf numFmtId="0" fontId="5" fillId="3" borderId="22" xfId="7" applyFont="1" applyFill="1" applyBorder="1" applyAlignment="1">
      <alignment horizontal="left"/>
    </xf>
    <xf numFmtId="2" fontId="5" fillId="3" borderId="17" xfId="7" applyNumberFormat="1" applyFont="1" applyFill="1" applyBorder="1" applyAlignment="1">
      <alignment horizontal="center"/>
    </xf>
    <xf numFmtId="0" fontId="6" fillId="3" borderId="22" xfId="7" applyFont="1" applyFill="1" applyBorder="1" applyAlignment="1">
      <alignment horizontal="left"/>
    </xf>
    <xf numFmtId="44" fontId="5" fillId="3" borderId="6" xfId="2" applyFont="1" applyFill="1" applyBorder="1" applyAlignment="1">
      <alignment horizontal="center"/>
    </xf>
    <xf numFmtId="10" fontId="5" fillId="3" borderId="17" xfId="6" applyNumberFormat="1" applyFont="1" applyFill="1" applyBorder="1" applyAlignment="1">
      <alignment horizontal="center"/>
    </xf>
    <xf numFmtId="9" fontId="6" fillId="3" borderId="22" xfId="3" applyFont="1" applyFill="1" applyBorder="1" applyAlignment="1">
      <alignment horizontal="center"/>
    </xf>
    <xf numFmtId="0" fontId="5" fillId="3" borderId="1" xfId="4" applyFont="1" applyFill="1" applyBorder="1" applyAlignment="1">
      <alignment horizontal="left"/>
    </xf>
    <xf numFmtId="10" fontId="6" fillId="3" borderId="23" xfId="6" applyNumberFormat="1" applyFont="1" applyFill="1" applyBorder="1"/>
    <xf numFmtId="10" fontId="6" fillId="2" borderId="26" xfId="6" applyNumberFormat="1" applyFont="1" applyFill="1" applyBorder="1" applyAlignment="1">
      <alignment vertical="center"/>
    </xf>
    <xf numFmtId="10" fontId="6" fillId="2" borderId="36" xfId="6" applyNumberFormat="1" applyFont="1" applyFill="1" applyBorder="1" applyAlignment="1">
      <alignment vertical="center"/>
    </xf>
    <xf numFmtId="9" fontId="6" fillId="3" borderId="26" xfId="3" applyFont="1" applyFill="1" applyBorder="1" applyAlignment="1">
      <alignment horizontal="center" vertical="center"/>
    </xf>
    <xf numFmtId="9" fontId="6" fillId="3" borderId="26" xfId="6" applyNumberFormat="1" applyFont="1" applyFill="1" applyBorder="1" applyAlignment="1">
      <alignment horizontal="center" vertical="top"/>
    </xf>
    <xf numFmtId="3" fontId="7" fillId="0" borderId="11" xfId="2" applyNumberFormat="1" applyFont="1" applyBorder="1" applyAlignment="1">
      <alignment horizontal="center"/>
    </xf>
    <xf numFmtId="3" fontId="5" fillId="3" borderId="11" xfId="2" applyNumberFormat="1" applyFont="1" applyFill="1" applyBorder="1" applyAlignment="1">
      <alignment horizontal="center"/>
    </xf>
    <xf numFmtId="3" fontId="5" fillId="2" borderId="2" xfId="2" applyNumberFormat="1" applyFont="1" applyFill="1" applyBorder="1" applyAlignment="1">
      <alignment horizontal="right"/>
    </xf>
    <xf numFmtId="3" fontId="6" fillId="3" borderId="11" xfId="2" applyNumberFormat="1" applyFont="1" applyFill="1" applyBorder="1" applyAlignment="1">
      <alignment horizontal="center"/>
    </xf>
    <xf numFmtId="3" fontId="3" fillId="0" borderId="11" xfId="2" applyNumberFormat="1" applyFont="1" applyBorder="1" applyAlignment="1">
      <alignment horizontal="center"/>
    </xf>
    <xf numFmtId="165" fontId="7" fillId="0" borderId="11" xfId="7" applyNumberFormat="1" applyFont="1" applyBorder="1" applyAlignment="1">
      <alignment horizontal="center"/>
    </xf>
    <xf numFmtId="165" fontId="5" fillId="3" borderId="11" xfId="7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6" fillId="3" borderId="11" xfId="7" applyNumberFormat="1" applyFont="1" applyFill="1" applyBorder="1" applyAlignment="1">
      <alignment horizontal="center"/>
    </xf>
    <xf numFmtId="165" fontId="5" fillId="3" borderId="10" xfId="7" applyNumberFormat="1" applyFont="1" applyFill="1" applyBorder="1" applyAlignment="1">
      <alignment horizontal="center"/>
    </xf>
    <xf numFmtId="165" fontId="7" fillId="0" borderId="10" xfId="7" applyNumberFormat="1" applyFont="1" applyBorder="1" applyAlignment="1">
      <alignment horizontal="center"/>
    </xf>
    <xf numFmtId="164" fontId="6" fillId="3" borderId="27" xfId="3" applyNumberFormat="1" applyFont="1" applyFill="1" applyBorder="1" applyAlignment="1">
      <alignment horizontal="center" vertical="center"/>
    </xf>
    <xf numFmtId="166" fontId="6" fillId="3" borderId="10" xfId="7" applyNumberFormat="1" applyFont="1" applyFill="1" applyBorder="1" applyAlignment="1">
      <alignment horizontal="center"/>
    </xf>
    <xf numFmtId="164" fontId="6" fillId="3" borderId="26" xfId="3" applyNumberFormat="1" applyFont="1" applyFill="1" applyBorder="1" applyAlignment="1">
      <alignment horizontal="center" vertical="center"/>
    </xf>
    <xf numFmtId="164" fontId="7" fillId="0" borderId="10" xfId="6" applyNumberFormat="1" applyFont="1" applyBorder="1" applyAlignment="1">
      <alignment horizontal="center"/>
    </xf>
    <xf numFmtId="164" fontId="7" fillId="0" borderId="12" xfId="6" applyNumberFormat="1" applyFont="1" applyBorder="1" applyAlignment="1">
      <alignment horizontal="center"/>
    </xf>
    <xf numFmtId="164" fontId="5" fillId="3" borderId="10" xfId="3" applyNumberFormat="1" applyFont="1" applyFill="1" applyBorder="1" applyAlignment="1">
      <alignment horizontal="center"/>
    </xf>
    <xf numFmtId="164" fontId="5" fillId="3" borderId="12" xfId="3" applyNumberFormat="1" applyFont="1" applyFill="1" applyBorder="1" applyAlignment="1">
      <alignment horizontal="center"/>
    </xf>
    <xf numFmtId="164" fontId="5" fillId="3" borderId="10" xfId="6" applyNumberFormat="1" applyFont="1" applyFill="1" applyBorder="1" applyAlignment="1">
      <alignment horizontal="center"/>
    </xf>
    <xf numFmtId="164" fontId="5" fillId="3" borderId="12" xfId="6" applyNumberFormat="1" applyFont="1" applyFill="1" applyBorder="1" applyAlignment="1">
      <alignment horizontal="center"/>
    </xf>
    <xf numFmtId="3" fontId="7" fillId="0" borderId="29" xfId="2" applyNumberFormat="1" applyFont="1" applyBorder="1" applyAlignment="1">
      <alignment horizontal="center"/>
    </xf>
    <xf numFmtId="3" fontId="5" fillId="3" borderId="29" xfId="2" applyNumberFormat="1" applyFont="1" applyFill="1" applyBorder="1" applyAlignment="1">
      <alignment horizontal="center"/>
    </xf>
    <xf numFmtId="3" fontId="6" fillId="3" borderId="29" xfId="2" applyNumberFormat="1" applyFont="1" applyFill="1" applyBorder="1" applyAlignment="1">
      <alignment horizontal="center"/>
    </xf>
    <xf numFmtId="166" fontId="7" fillId="0" borderId="11" xfId="7" applyNumberFormat="1" applyFont="1" applyBorder="1" applyAlignment="1">
      <alignment horizontal="center"/>
    </xf>
    <xf numFmtId="166" fontId="5" fillId="3" borderId="11" xfId="7" applyNumberFormat="1" applyFont="1" applyFill="1" applyBorder="1" applyAlignment="1">
      <alignment horizontal="center"/>
    </xf>
    <xf numFmtId="166" fontId="6" fillId="3" borderId="11" xfId="7" applyNumberFormat="1" applyFont="1" applyFill="1" applyBorder="1" applyAlignment="1">
      <alignment horizontal="center"/>
    </xf>
    <xf numFmtId="165" fontId="5" fillId="2" borderId="2" xfId="7" applyNumberFormat="1" applyFont="1" applyFill="1" applyBorder="1" applyAlignment="1"/>
    <xf numFmtId="164" fontId="6" fillId="3" borderId="37" xfId="3" applyNumberFormat="1" applyFont="1" applyFill="1" applyBorder="1" applyAlignment="1">
      <alignment horizontal="center" vertical="center"/>
    </xf>
    <xf numFmtId="164" fontId="6" fillId="3" borderId="38" xfId="3" applyNumberFormat="1" applyFont="1" applyFill="1" applyBorder="1" applyAlignment="1">
      <alignment horizontal="center" vertical="center"/>
    </xf>
    <xf numFmtId="165" fontId="7" fillId="0" borderId="10" xfId="4" applyNumberFormat="1" applyFont="1" applyFill="1" applyBorder="1" applyAlignment="1">
      <alignment horizontal="center"/>
    </xf>
    <xf numFmtId="165" fontId="5" fillId="3" borderId="15" xfId="4" applyNumberFormat="1" applyFont="1" applyFill="1" applyBorder="1" applyAlignment="1">
      <alignment horizontal="center"/>
    </xf>
    <xf numFmtId="165" fontId="7" fillId="0" borderId="11" xfId="4" applyNumberFormat="1" applyFont="1" applyFill="1" applyBorder="1" applyAlignment="1">
      <alignment horizontal="center"/>
    </xf>
    <xf numFmtId="165" fontId="5" fillId="3" borderId="2" xfId="4" applyNumberFormat="1" applyFont="1" applyFill="1" applyBorder="1" applyAlignment="1">
      <alignment horizontal="center"/>
    </xf>
    <xf numFmtId="165" fontId="7" fillId="0" borderId="11" xfId="5" applyNumberFormat="1" applyFont="1" applyFill="1" applyBorder="1" applyAlignment="1">
      <alignment horizontal="center"/>
    </xf>
    <xf numFmtId="165" fontId="7" fillId="0" borderId="10" xfId="5" applyNumberFormat="1" applyFont="1" applyFill="1" applyBorder="1" applyAlignment="1">
      <alignment horizontal="center"/>
    </xf>
    <xf numFmtId="165" fontId="6" fillId="3" borderId="28" xfId="4" applyNumberFormat="1" applyFont="1" applyFill="1" applyBorder="1" applyAlignment="1">
      <alignment horizontal="center"/>
    </xf>
    <xf numFmtId="165" fontId="6" fillId="3" borderId="2" xfId="4" applyNumberFormat="1" applyFont="1" applyFill="1" applyBorder="1" applyAlignment="1">
      <alignment horizontal="center"/>
    </xf>
    <xf numFmtId="164" fontId="6" fillId="3" borderId="27" xfId="6" applyNumberFormat="1" applyFont="1" applyFill="1" applyBorder="1" applyAlignment="1">
      <alignment horizontal="center" vertical="center"/>
    </xf>
    <xf numFmtId="164" fontId="6" fillId="3" borderId="26" xfId="6" applyNumberFormat="1" applyFont="1" applyFill="1" applyBorder="1" applyAlignment="1">
      <alignment horizontal="center" vertical="center"/>
    </xf>
    <xf numFmtId="3" fontId="7" fillId="0" borderId="11" xfId="5" applyNumberFormat="1" applyFont="1" applyFill="1" applyBorder="1" applyAlignment="1">
      <alignment horizontal="center"/>
    </xf>
    <xf numFmtId="3" fontId="5" fillId="3" borderId="2" xfId="4" applyNumberFormat="1" applyFont="1" applyFill="1" applyBorder="1" applyAlignment="1">
      <alignment horizontal="center"/>
    </xf>
    <xf numFmtId="3" fontId="7" fillId="0" borderId="29" xfId="5" applyNumberFormat="1" applyFont="1" applyFill="1" applyBorder="1" applyAlignment="1">
      <alignment horizontal="center"/>
    </xf>
    <xf numFmtId="3" fontId="7" fillId="0" borderId="29" xfId="1" applyNumberFormat="1" applyFont="1" applyFill="1" applyBorder="1" applyAlignment="1">
      <alignment horizontal="center"/>
    </xf>
    <xf numFmtId="3" fontId="5" fillId="3" borderId="2" xfId="1" applyNumberFormat="1" applyFont="1" applyFill="1" applyBorder="1" applyAlignment="1">
      <alignment horizontal="center"/>
    </xf>
    <xf numFmtId="3" fontId="7" fillId="0" borderId="11" xfId="1" applyNumberFormat="1" applyFont="1" applyFill="1" applyBorder="1" applyAlignment="1">
      <alignment horizontal="center"/>
    </xf>
    <xf numFmtId="3" fontId="5" fillId="2" borderId="29" xfId="5" applyNumberFormat="1" applyFont="1" applyFill="1" applyBorder="1" applyAlignment="1">
      <alignment horizontal="right"/>
    </xf>
    <xf numFmtId="3" fontId="6" fillId="3" borderId="2" xfId="2" applyNumberFormat="1" applyFont="1" applyFill="1" applyBorder="1" applyAlignment="1">
      <alignment horizontal="center"/>
    </xf>
    <xf numFmtId="3" fontId="5" fillId="2" borderId="29" xfId="5" applyNumberFormat="1" applyFont="1" applyFill="1" applyBorder="1" applyAlignment="1"/>
    <xf numFmtId="164" fontId="7" fillId="0" borderId="10" xfId="6" applyNumberFormat="1" applyFont="1" applyFill="1" applyBorder="1" applyAlignment="1">
      <alignment horizontal="center"/>
    </xf>
    <xf numFmtId="164" fontId="5" fillId="3" borderId="19" xfId="6" applyNumberFormat="1" applyFont="1" applyFill="1" applyBorder="1" applyAlignment="1">
      <alignment horizontal="right"/>
    </xf>
    <xf numFmtId="164" fontId="5" fillId="3" borderId="19" xfId="6" applyNumberFormat="1" applyFont="1" applyFill="1" applyBorder="1" applyAlignment="1">
      <alignment horizontal="center"/>
    </xf>
    <xf numFmtId="164" fontId="7" fillId="0" borderId="12" xfId="6" applyNumberFormat="1" applyFont="1" applyFill="1" applyBorder="1" applyAlignment="1">
      <alignment horizontal="center"/>
    </xf>
    <xf numFmtId="164" fontId="5" fillId="3" borderId="14" xfId="6" applyNumberFormat="1" applyFont="1" applyFill="1" applyBorder="1" applyAlignment="1">
      <alignment horizontal="right"/>
    </xf>
    <xf numFmtId="164" fontId="5" fillId="3" borderId="14" xfId="6" applyNumberFormat="1" applyFont="1" applyFill="1" applyBorder="1" applyAlignment="1">
      <alignment horizontal="center"/>
    </xf>
    <xf numFmtId="2" fontId="5" fillId="2" borderId="42" xfId="7" applyNumberFormat="1" applyFont="1" applyFill="1" applyBorder="1" applyAlignment="1">
      <alignment horizontal="right"/>
    </xf>
    <xf numFmtId="44" fontId="5" fillId="2" borderId="42" xfId="2" applyFont="1" applyFill="1" applyBorder="1" applyAlignment="1">
      <alignment horizontal="right"/>
    </xf>
    <xf numFmtId="2" fontId="5" fillId="2" borderId="42" xfId="7" applyNumberFormat="1" applyFont="1" applyFill="1" applyBorder="1" applyAlignment="1">
      <alignment horizontal="center"/>
    </xf>
    <xf numFmtId="44" fontId="5" fillId="2" borderId="42" xfId="5" applyFont="1" applyFill="1" applyBorder="1" applyAlignment="1">
      <alignment horizontal="center"/>
    </xf>
    <xf numFmtId="44" fontId="5" fillId="2" borderId="42" xfId="2" applyFont="1" applyFill="1" applyBorder="1" applyAlignment="1">
      <alignment horizontal="center"/>
    </xf>
    <xf numFmtId="10" fontId="5" fillId="2" borderId="42" xfId="6" applyNumberFormat="1" applyFont="1" applyFill="1" applyBorder="1" applyAlignment="1">
      <alignment horizontal="right"/>
    </xf>
    <xf numFmtId="10" fontId="5" fillId="2" borderId="43" xfId="6" applyNumberFormat="1" applyFont="1" applyFill="1" applyBorder="1" applyAlignment="1">
      <alignment horizontal="right"/>
    </xf>
    <xf numFmtId="0" fontId="7" fillId="0" borderId="0" xfId="4" applyFont="1" applyFill="1" applyBorder="1" applyAlignment="1"/>
    <xf numFmtId="0" fontId="7" fillId="0" borderId="0" xfId="7" applyFont="1" applyFill="1" applyBorder="1" applyAlignment="1"/>
    <xf numFmtId="0" fontId="3" fillId="0" borderId="0" xfId="0" applyFont="1" applyAlignment="1">
      <alignment horizontal="center"/>
    </xf>
    <xf numFmtId="0" fontId="8" fillId="0" borderId="0" xfId="0" applyFont="1" applyFill="1" applyBorder="1" applyAlignment="1"/>
    <xf numFmtId="0" fontId="7" fillId="0" borderId="44" xfId="4" applyFont="1" applyFill="1" applyBorder="1"/>
    <xf numFmtId="0" fontId="7" fillId="0" borderId="0" xfId="4" applyFont="1" applyFill="1" applyBorder="1"/>
    <xf numFmtId="0" fontId="3" fillId="0" borderId="0" xfId="0" applyFont="1" applyBorder="1"/>
    <xf numFmtId="0" fontId="7" fillId="0" borderId="0" xfId="4" applyFont="1" applyBorder="1"/>
    <xf numFmtId="0" fontId="1" fillId="0" borderId="0" xfId="0" applyFont="1" applyBorder="1"/>
    <xf numFmtId="165" fontId="7" fillId="0" borderId="29" xfId="4" applyNumberFormat="1" applyFont="1" applyFill="1" applyBorder="1" applyAlignment="1">
      <alignment horizontal="center"/>
    </xf>
    <xf numFmtId="164" fontId="7" fillId="0" borderId="22" xfId="6" applyNumberFormat="1" applyFont="1" applyFill="1" applyBorder="1" applyAlignment="1">
      <alignment horizontal="center"/>
    </xf>
    <xf numFmtId="0" fontId="3" fillId="0" borderId="44" xfId="0" applyFont="1" applyBorder="1"/>
    <xf numFmtId="0" fontId="5" fillId="3" borderId="44" xfId="7" applyFont="1" applyFill="1" applyBorder="1" applyAlignment="1">
      <alignment horizontal="left"/>
    </xf>
    <xf numFmtId="0" fontId="5" fillId="2" borderId="44" xfId="7" applyFont="1" applyFill="1" applyBorder="1" applyAlignment="1">
      <alignment horizontal="center"/>
    </xf>
    <xf numFmtId="0" fontId="7" fillId="0" borderId="44" xfId="4" applyFont="1" applyBorder="1"/>
    <xf numFmtId="0" fontId="5" fillId="2" borderId="41" xfId="7" applyFont="1" applyFill="1" applyBorder="1" applyAlignment="1"/>
    <xf numFmtId="0" fontId="6" fillId="3" borderId="44" xfId="7" applyFont="1" applyFill="1" applyBorder="1" applyAlignment="1">
      <alignment horizontal="left"/>
    </xf>
    <xf numFmtId="0" fontId="5" fillId="2" borderId="44" xfId="7" applyFont="1" applyFill="1" applyBorder="1" applyAlignment="1"/>
    <xf numFmtId="10" fontId="6" fillId="3" borderId="46" xfId="6" applyNumberFormat="1" applyFont="1" applyFill="1" applyBorder="1"/>
    <xf numFmtId="0" fontId="1" fillId="0" borderId="10" xfId="0" applyFont="1" applyBorder="1"/>
    <xf numFmtId="0" fontId="7" fillId="0" borderId="41" xfId="4" applyFont="1" applyFill="1" applyBorder="1"/>
    <xf numFmtId="0" fontId="1" fillId="0" borderId="44" xfId="0" applyFont="1" applyBorder="1"/>
    <xf numFmtId="0" fontId="7" fillId="0" borderId="39" xfId="4" applyFont="1" applyFill="1" applyBorder="1"/>
    <xf numFmtId="0" fontId="6" fillId="3" borderId="41" xfId="4" applyFont="1" applyFill="1" applyBorder="1"/>
    <xf numFmtId="166" fontId="5" fillId="3" borderId="15" xfId="4" applyNumberFormat="1" applyFont="1" applyFill="1" applyBorder="1" applyAlignment="1">
      <alignment horizontal="center"/>
    </xf>
    <xf numFmtId="166" fontId="7" fillId="0" borderId="45" xfId="4" applyNumberFormat="1" applyFont="1" applyFill="1" applyBorder="1" applyAlignment="1">
      <alignment horizontal="center"/>
    </xf>
    <xf numFmtId="166" fontId="5" fillId="3" borderId="0" xfId="4" applyNumberFormat="1" applyFont="1" applyFill="1" applyBorder="1" applyAlignment="1">
      <alignment horizontal="center"/>
    </xf>
    <xf numFmtId="166" fontId="5" fillId="2" borderId="29" xfId="4" applyNumberFormat="1" applyFont="1" applyFill="1" applyBorder="1" applyAlignment="1">
      <alignment horizontal="right"/>
    </xf>
    <xf numFmtId="166" fontId="7" fillId="0" borderId="45" xfId="5" applyNumberFormat="1" applyFont="1" applyFill="1" applyBorder="1" applyAlignment="1">
      <alignment horizontal="center"/>
    </xf>
    <xf numFmtId="166" fontId="6" fillId="3" borderId="0" xfId="4" applyNumberFormat="1" applyFont="1" applyFill="1" applyBorder="1" applyAlignment="1">
      <alignment horizontal="center"/>
    </xf>
    <xf numFmtId="166" fontId="6" fillId="0" borderId="0" xfId="4" applyNumberFormat="1" applyFont="1" applyFill="1" applyBorder="1" applyAlignment="1">
      <alignment horizontal="right"/>
    </xf>
    <xf numFmtId="166" fontId="7" fillId="0" borderId="45" xfId="7" applyNumberFormat="1" applyFont="1" applyBorder="1" applyAlignment="1">
      <alignment horizontal="center"/>
    </xf>
    <xf numFmtId="166" fontId="5" fillId="3" borderId="45" xfId="7" applyNumberFormat="1" applyFont="1" applyFill="1" applyBorder="1" applyAlignment="1">
      <alignment horizontal="center"/>
    </xf>
    <xf numFmtId="166" fontId="5" fillId="2" borderId="33" xfId="7" applyNumberFormat="1" applyFont="1" applyFill="1" applyBorder="1" applyAlignment="1">
      <alignment horizontal="right"/>
    </xf>
    <xf numFmtId="166" fontId="5" fillId="2" borderId="45" xfId="7" applyNumberFormat="1" applyFont="1" applyFill="1" applyBorder="1" applyAlignment="1">
      <alignment horizontal="right"/>
    </xf>
    <xf numFmtId="166" fontId="5" fillId="2" borderId="0" xfId="7" applyNumberFormat="1" applyFont="1" applyFill="1" applyBorder="1" applyAlignment="1">
      <alignment horizontal="right"/>
    </xf>
    <xf numFmtId="166" fontId="6" fillId="3" borderId="45" xfId="7" applyNumberFormat="1" applyFont="1" applyFill="1" applyBorder="1" applyAlignment="1">
      <alignment horizontal="center"/>
    </xf>
    <xf numFmtId="166" fontId="6" fillId="0" borderId="0" xfId="7" applyNumberFormat="1" applyFont="1" applyFill="1" applyBorder="1"/>
    <xf numFmtId="166" fontId="8" fillId="0" borderId="0" xfId="7" applyNumberFormat="1" applyFont="1" applyBorder="1" applyAlignment="1"/>
    <xf numFmtId="166" fontId="3" fillId="0" borderId="0" xfId="0" applyNumberFormat="1" applyFont="1"/>
    <xf numFmtId="166" fontId="7" fillId="0" borderId="11" xfId="4" applyNumberFormat="1" applyFont="1" applyFill="1" applyBorder="1" applyAlignment="1">
      <alignment horizontal="center"/>
    </xf>
    <xf numFmtId="166" fontId="5" fillId="3" borderId="2" xfId="4" applyNumberFormat="1" applyFont="1" applyFill="1" applyBorder="1" applyAlignment="1">
      <alignment horizontal="center"/>
    </xf>
    <xf numFmtId="166" fontId="5" fillId="2" borderId="29" xfId="4" applyNumberFormat="1" applyFont="1" applyFill="1" applyBorder="1" applyAlignment="1">
      <alignment horizontal="center"/>
    </xf>
    <xf numFmtId="166" fontId="5" fillId="2" borderId="29" xfId="4" applyNumberFormat="1" applyFont="1" applyFill="1" applyBorder="1" applyAlignment="1"/>
    <xf numFmtId="166" fontId="6" fillId="3" borderId="2" xfId="4" applyNumberFormat="1" applyFont="1" applyFill="1" applyBorder="1" applyAlignment="1">
      <alignment horizontal="center"/>
    </xf>
    <xf numFmtId="166" fontId="6" fillId="0" borderId="0" xfId="4" applyNumberFormat="1" applyFont="1" applyFill="1" applyBorder="1"/>
    <xf numFmtId="166" fontId="5" fillId="2" borderId="29" xfId="7" applyNumberFormat="1" applyFont="1" applyFill="1" applyBorder="1" applyAlignment="1">
      <alignment horizontal="center"/>
    </xf>
    <xf numFmtId="166" fontId="3" fillId="0" borderId="11" xfId="0" applyNumberFormat="1" applyFont="1" applyBorder="1" applyAlignment="1">
      <alignment horizontal="center"/>
    </xf>
    <xf numFmtId="166" fontId="5" fillId="2" borderId="2" xfId="7" applyNumberFormat="1" applyFont="1" applyFill="1" applyBorder="1" applyAlignment="1"/>
    <xf numFmtId="166" fontId="5" fillId="2" borderId="29" xfId="7" applyNumberFormat="1" applyFont="1" applyFill="1" applyBorder="1" applyAlignment="1"/>
    <xf numFmtId="166" fontId="9" fillId="0" borderId="0" xfId="0" applyNumberFormat="1" applyFont="1"/>
    <xf numFmtId="166" fontId="5" fillId="2" borderId="29" xfId="5" applyNumberFormat="1" applyFont="1" applyFill="1" applyBorder="1" applyAlignment="1">
      <alignment horizontal="center"/>
    </xf>
    <xf numFmtId="166" fontId="7" fillId="0" borderId="11" xfId="5" applyNumberFormat="1" applyFont="1" applyFill="1" applyBorder="1" applyAlignment="1">
      <alignment horizontal="center"/>
    </xf>
    <xf numFmtId="166" fontId="5" fillId="2" borderId="29" xfId="5" applyNumberFormat="1" applyFont="1" applyFill="1" applyBorder="1" applyAlignment="1"/>
    <xf numFmtId="166" fontId="6" fillId="0" borderId="0" xfId="5" applyNumberFormat="1" applyFont="1" applyFill="1" applyBorder="1"/>
    <xf numFmtId="166" fontId="8" fillId="0" borderId="0" xfId="7" applyNumberFormat="1" applyFont="1" applyFill="1" applyBorder="1"/>
    <xf numFmtId="166" fontId="5" fillId="2" borderId="29" xfId="6" applyNumberFormat="1" applyFont="1" applyFill="1" applyBorder="1" applyAlignment="1">
      <alignment horizontal="right"/>
    </xf>
    <xf numFmtId="166" fontId="6" fillId="2" borderId="26" xfId="6" applyNumberFormat="1" applyFont="1" applyFill="1" applyBorder="1" applyAlignment="1">
      <alignment vertical="center"/>
    </xf>
    <xf numFmtId="166" fontId="8" fillId="0" borderId="0" xfId="6" applyNumberFormat="1" applyFont="1" applyFill="1" applyBorder="1" applyAlignment="1">
      <alignment horizontal="right"/>
    </xf>
    <xf numFmtId="166" fontId="6" fillId="0" borderId="0" xfId="6" applyNumberFormat="1" applyFont="1" applyFill="1" applyBorder="1" applyAlignment="1">
      <alignment horizontal="right"/>
    </xf>
    <xf numFmtId="164" fontId="5" fillId="2" borderId="29" xfId="6" applyNumberFormat="1" applyFont="1" applyFill="1" applyBorder="1" applyAlignment="1">
      <alignment horizontal="right"/>
    </xf>
    <xf numFmtId="164" fontId="5" fillId="2" borderId="12" xfId="6" applyNumberFormat="1" applyFont="1" applyFill="1" applyBorder="1" applyAlignment="1">
      <alignment horizontal="right"/>
    </xf>
    <xf numFmtId="164" fontId="6" fillId="3" borderId="14" xfId="3" applyNumberFormat="1" applyFont="1" applyFill="1" applyBorder="1" applyAlignment="1">
      <alignment horizontal="center"/>
    </xf>
    <xf numFmtId="3" fontId="5" fillId="2" borderId="29" xfId="5" applyNumberFormat="1" applyFont="1" applyFill="1" applyBorder="1" applyAlignment="1">
      <alignment horizontal="center"/>
    </xf>
    <xf numFmtId="3" fontId="6" fillId="0" borderId="0" xfId="5" applyNumberFormat="1" applyFont="1" applyFill="1" applyBorder="1" applyAlignment="1">
      <alignment horizontal="right"/>
    </xf>
    <xf numFmtId="3" fontId="5" fillId="2" borderId="29" xfId="2" applyNumberFormat="1" applyFont="1" applyFill="1" applyBorder="1" applyAlignment="1">
      <alignment horizontal="right"/>
    </xf>
    <xf numFmtId="3" fontId="6" fillId="0" borderId="0" xfId="2" applyNumberFormat="1" applyFont="1" applyFill="1" applyBorder="1"/>
    <xf numFmtId="3" fontId="8" fillId="0" borderId="0" xfId="7" applyNumberFormat="1" applyFont="1" applyBorder="1" applyAlignment="1"/>
    <xf numFmtId="3" fontId="3" fillId="0" borderId="0" xfId="0" applyNumberFormat="1" applyFont="1"/>
    <xf numFmtId="3" fontId="6" fillId="0" borderId="0" xfId="5" applyNumberFormat="1" applyFont="1" applyFill="1" applyBorder="1"/>
    <xf numFmtId="3" fontId="5" fillId="2" borderId="29" xfId="2" applyNumberFormat="1" applyFont="1" applyFill="1" applyBorder="1" applyAlignment="1">
      <alignment horizontal="center"/>
    </xf>
    <xf numFmtId="3" fontId="5" fillId="2" borderId="2" xfId="2" applyNumberFormat="1" applyFont="1" applyFill="1" applyBorder="1" applyAlignment="1"/>
    <xf numFmtId="3" fontId="8" fillId="0" borderId="0" xfId="5" applyNumberFormat="1" applyFont="1" applyFill="1" applyBorder="1"/>
    <xf numFmtId="3" fontId="5" fillId="2" borderId="29" xfId="2" applyNumberFormat="1" applyFont="1" applyFill="1" applyBorder="1" applyAlignment="1"/>
    <xf numFmtId="3" fontId="8" fillId="0" borderId="0" xfId="2" applyNumberFormat="1" applyFont="1" applyFill="1" applyBorder="1"/>
    <xf numFmtId="3" fontId="5" fillId="2" borderId="12" xfId="6" applyNumberFormat="1" applyFont="1" applyFill="1" applyBorder="1" applyAlignment="1">
      <alignment horizontal="right"/>
    </xf>
    <xf numFmtId="3" fontId="5" fillId="2" borderId="14" xfId="6" applyNumberFormat="1" applyFont="1" applyFill="1" applyBorder="1" applyAlignment="1">
      <alignment horizontal="right"/>
    </xf>
    <xf numFmtId="3" fontId="6" fillId="2" borderId="36" xfId="6" applyNumberFormat="1" applyFont="1" applyFill="1" applyBorder="1" applyAlignment="1">
      <alignment vertical="center"/>
    </xf>
    <xf numFmtId="3" fontId="6" fillId="0" borderId="0" xfId="6" applyNumberFormat="1" applyFont="1" applyFill="1" applyBorder="1" applyAlignment="1">
      <alignment horizontal="right"/>
    </xf>
    <xf numFmtId="164" fontId="6" fillId="3" borderId="26" xfId="6" applyNumberFormat="1" applyFont="1" applyFill="1" applyBorder="1" applyAlignment="1">
      <alignment horizontal="center" vertical="top"/>
    </xf>
    <xf numFmtId="164" fontId="6" fillId="3" borderId="12" xfId="3" applyNumberFormat="1" applyFont="1" applyFill="1" applyBorder="1" applyAlignment="1">
      <alignment horizontal="center"/>
    </xf>
    <xf numFmtId="164" fontId="6" fillId="3" borderId="47" xfId="3" applyNumberFormat="1" applyFont="1" applyFill="1" applyBorder="1" applyAlignment="1">
      <alignment horizontal="center" vertical="center"/>
    </xf>
    <xf numFmtId="166" fontId="7" fillId="0" borderId="10" xfId="4" applyNumberFormat="1" applyFont="1" applyFill="1" applyBorder="1" applyAlignment="1">
      <alignment horizontal="center"/>
    </xf>
    <xf numFmtId="166" fontId="7" fillId="0" borderId="10" xfId="5" applyNumberFormat="1" applyFont="1" applyFill="1" applyBorder="1" applyAlignment="1">
      <alignment horizontal="center"/>
    </xf>
    <xf numFmtId="166" fontId="6" fillId="3" borderId="28" xfId="4" applyNumberFormat="1" applyFont="1" applyFill="1" applyBorder="1" applyAlignment="1">
      <alignment horizontal="center"/>
    </xf>
    <xf numFmtId="166" fontId="7" fillId="0" borderId="10" xfId="7" applyNumberFormat="1" applyFont="1" applyBorder="1" applyAlignment="1">
      <alignment horizontal="center"/>
    </xf>
    <xf numFmtId="166" fontId="5" fillId="3" borderId="10" xfId="7" applyNumberFormat="1" applyFont="1" applyFill="1" applyBorder="1" applyAlignment="1">
      <alignment horizontal="center"/>
    </xf>
    <xf numFmtId="166" fontId="5" fillId="2" borderId="29" xfId="7" applyNumberFormat="1" applyFont="1" applyFill="1" applyBorder="1" applyAlignment="1">
      <alignment horizontal="right"/>
    </xf>
    <xf numFmtId="166" fontId="5" fillId="2" borderId="11" xfId="7" applyNumberFormat="1" applyFont="1" applyFill="1" applyBorder="1" applyAlignment="1">
      <alignment horizontal="right"/>
    </xf>
    <xf numFmtId="166" fontId="5" fillId="2" borderId="2" xfId="7" applyNumberFormat="1" applyFont="1" applyFill="1" applyBorder="1" applyAlignment="1">
      <alignment horizontal="right"/>
    </xf>
    <xf numFmtId="166" fontId="7" fillId="0" borderId="29" xfId="4" applyNumberFormat="1" applyFont="1" applyFill="1" applyBorder="1" applyAlignment="1">
      <alignment horizontal="center"/>
    </xf>
    <xf numFmtId="164" fontId="6" fillId="3" borderId="22" xfId="3" applyNumberFormat="1" applyFont="1" applyFill="1" applyBorder="1" applyAlignment="1">
      <alignment horizontal="center"/>
    </xf>
    <xf numFmtId="164" fontId="6" fillId="3" borderId="26" xfId="6" applyNumberFormat="1" applyFont="1" applyFill="1" applyBorder="1" applyAlignment="1">
      <alignment vertical="top"/>
    </xf>
    <xf numFmtId="164" fontId="5" fillId="2" borderId="2" xfId="6" applyNumberFormat="1" applyFont="1" applyFill="1" applyBorder="1" applyAlignment="1">
      <alignment horizontal="right"/>
    </xf>
    <xf numFmtId="164" fontId="5" fillId="2" borderId="14" xfId="6" applyNumberFormat="1" applyFont="1" applyFill="1" applyBorder="1" applyAlignment="1">
      <alignment horizontal="right"/>
    </xf>
    <xf numFmtId="164" fontId="6" fillId="3" borderId="10" xfId="3" applyNumberFormat="1" applyFont="1" applyFill="1" applyBorder="1" applyAlignment="1">
      <alignment horizontal="center"/>
    </xf>
    <xf numFmtId="165" fontId="5" fillId="2" borderId="29" xfId="4" applyNumberFormat="1" applyFont="1" applyFill="1" applyBorder="1" applyAlignment="1">
      <alignment horizontal="right"/>
    </xf>
    <xf numFmtId="165" fontId="5" fillId="2" borderId="29" xfId="4" applyNumberFormat="1" applyFont="1" applyFill="1" applyBorder="1" applyAlignment="1">
      <alignment horizontal="center"/>
    </xf>
    <xf numFmtId="165" fontId="6" fillId="0" borderId="0" xfId="4" applyNumberFormat="1" applyFont="1" applyFill="1" applyBorder="1" applyAlignment="1">
      <alignment horizontal="right"/>
    </xf>
    <xf numFmtId="165" fontId="5" fillId="2" borderId="29" xfId="7" applyNumberFormat="1" applyFont="1" applyFill="1" applyBorder="1" applyAlignment="1">
      <alignment horizontal="right"/>
    </xf>
    <xf numFmtId="165" fontId="5" fillId="2" borderId="11" xfId="7" applyNumberFormat="1" applyFont="1" applyFill="1" applyBorder="1" applyAlignment="1">
      <alignment horizontal="right"/>
    </xf>
    <xf numFmtId="165" fontId="5" fillId="2" borderId="2" xfId="7" applyNumberFormat="1" applyFont="1" applyFill="1" applyBorder="1" applyAlignment="1">
      <alignment horizontal="right"/>
    </xf>
    <xf numFmtId="165" fontId="6" fillId="3" borderId="10" xfId="7" applyNumberFormat="1" applyFont="1" applyFill="1" applyBorder="1" applyAlignment="1">
      <alignment horizontal="center"/>
    </xf>
    <xf numFmtId="165" fontId="6" fillId="0" borderId="0" xfId="7" applyNumberFormat="1" applyFont="1" applyFill="1" applyBorder="1"/>
    <xf numFmtId="165" fontId="8" fillId="0" borderId="0" xfId="7" applyNumberFormat="1" applyFont="1" applyBorder="1" applyAlignment="1"/>
    <xf numFmtId="165" fontId="3" fillId="0" borderId="0" xfId="0" applyNumberFormat="1" applyFont="1"/>
    <xf numFmtId="165" fontId="5" fillId="2" borderId="29" xfId="4" applyNumberFormat="1" applyFont="1" applyFill="1" applyBorder="1" applyAlignment="1"/>
    <xf numFmtId="165" fontId="6" fillId="0" borderId="0" xfId="4" applyNumberFormat="1" applyFont="1" applyFill="1" applyBorder="1"/>
    <xf numFmtId="165" fontId="5" fillId="2" borderId="29" xfId="7" applyNumberFormat="1" applyFont="1" applyFill="1" applyBorder="1" applyAlignment="1">
      <alignment horizontal="center"/>
    </xf>
    <xf numFmtId="165" fontId="5" fillId="2" borderId="29" xfId="7" applyNumberFormat="1" applyFont="1" applyFill="1" applyBorder="1" applyAlignment="1"/>
    <xf numFmtId="165" fontId="9" fillId="0" borderId="0" xfId="0" applyNumberFormat="1" applyFont="1"/>
    <xf numFmtId="165" fontId="5" fillId="2" borderId="29" xfId="5" applyNumberFormat="1" applyFont="1" applyFill="1" applyBorder="1" applyAlignment="1">
      <alignment horizontal="center"/>
    </xf>
    <xf numFmtId="165" fontId="5" fillId="2" borderId="29" xfId="5" applyNumberFormat="1" applyFont="1" applyFill="1" applyBorder="1" applyAlignment="1"/>
    <xf numFmtId="165" fontId="6" fillId="0" borderId="0" xfId="5" applyNumberFormat="1" applyFont="1" applyFill="1" applyBorder="1"/>
    <xf numFmtId="165" fontId="8" fillId="0" borderId="0" xfId="7" applyNumberFormat="1" applyFont="1" applyFill="1" applyBorder="1"/>
    <xf numFmtId="165" fontId="5" fillId="2" borderId="29" xfId="6" applyNumberFormat="1" applyFont="1" applyFill="1" applyBorder="1" applyAlignment="1">
      <alignment horizontal="right"/>
    </xf>
    <xf numFmtId="165" fontId="6" fillId="2" borderId="26" xfId="6" applyNumberFormat="1" applyFont="1" applyFill="1" applyBorder="1" applyAlignment="1">
      <alignment vertical="center"/>
    </xf>
    <xf numFmtId="165" fontId="8" fillId="0" borderId="0" xfId="6" applyNumberFormat="1" applyFont="1" applyFill="1" applyBorder="1" applyAlignment="1">
      <alignment horizontal="right"/>
    </xf>
    <xf numFmtId="165" fontId="6" fillId="0" borderId="0" xfId="6" applyNumberFormat="1" applyFont="1" applyFill="1" applyBorder="1" applyAlignment="1">
      <alignment horizontal="right"/>
    </xf>
    <xf numFmtId="164" fontId="5" fillId="2" borderId="29" xfId="6" applyNumberFormat="1" applyFont="1" applyFill="1" applyBorder="1" applyAlignment="1">
      <alignment horizontal="center"/>
    </xf>
    <xf numFmtId="164" fontId="5" fillId="2" borderId="12" xfId="6" applyNumberFormat="1" applyFont="1" applyFill="1" applyBorder="1" applyAlignment="1">
      <alignment horizontal="center"/>
    </xf>
    <xf numFmtId="164" fontId="6" fillId="2" borderId="26" xfId="6" applyNumberFormat="1" applyFont="1" applyFill="1" applyBorder="1" applyAlignment="1">
      <alignment vertical="center"/>
    </xf>
    <xf numFmtId="164" fontId="6" fillId="2" borderId="36" xfId="6" applyNumberFormat="1" applyFont="1" applyFill="1" applyBorder="1" applyAlignment="1">
      <alignment vertical="center"/>
    </xf>
    <xf numFmtId="164" fontId="6" fillId="0" borderId="0" xfId="6" applyNumberFormat="1" applyFont="1" applyFill="1" applyBorder="1" applyAlignment="1">
      <alignment horizontal="right"/>
    </xf>
    <xf numFmtId="164" fontId="3" fillId="0" borderId="0" xfId="0" applyNumberFormat="1" applyFont="1"/>
    <xf numFmtId="3" fontId="7" fillId="0" borderId="0" xfId="4" applyNumberFormat="1" applyFont="1" applyFill="1" applyBorder="1"/>
    <xf numFmtId="3" fontId="3" fillId="0" borderId="0" xfId="0" applyNumberFormat="1" applyFont="1" applyBorder="1"/>
    <xf numFmtId="3" fontId="7" fillId="0" borderId="0" xfId="4" applyNumberFormat="1" applyFont="1" applyBorder="1"/>
    <xf numFmtId="3" fontId="1" fillId="0" borderId="0" xfId="0" applyNumberFormat="1" applyFont="1" applyBorder="1"/>
    <xf numFmtId="0" fontId="7" fillId="0" borderId="22" xfId="4" applyFont="1" applyFill="1" applyBorder="1" applyAlignment="1">
      <alignment horizontal="left"/>
    </xf>
    <xf numFmtId="0" fontId="7" fillId="0" borderId="44" xfId="4" applyFont="1" applyFill="1" applyBorder="1" applyAlignment="1">
      <alignment horizontal="left"/>
    </xf>
    <xf numFmtId="165" fontId="5" fillId="3" borderId="10" xfId="4" applyNumberFormat="1" applyFont="1" applyFill="1" applyBorder="1" applyAlignment="1">
      <alignment horizontal="center"/>
    </xf>
    <xf numFmtId="3" fontId="5" fillId="3" borderId="11" xfId="4" applyNumberFormat="1" applyFont="1" applyFill="1" applyBorder="1" applyAlignment="1">
      <alignment horizontal="center"/>
    </xf>
    <xf numFmtId="165" fontId="5" fillId="3" borderId="11" xfId="4" applyNumberFormat="1" applyFont="1" applyFill="1" applyBorder="1" applyAlignment="1">
      <alignment horizontal="center"/>
    </xf>
    <xf numFmtId="164" fontId="5" fillId="3" borderId="12" xfId="6" applyNumberFormat="1" applyFont="1" applyFill="1" applyBorder="1" applyAlignment="1">
      <alignment horizontal="right"/>
    </xf>
    <xf numFmtId="3" fontId="5" fillId="3" borderId="11" xfId="1" applyNumberFormat="1" applyFont="1" applyFill="1" applyBorder="1" applyAlignment="1">
      <alignment horizontal="center"/>
    </xf>
    <xf numFmtId="3" fontId="5" fillId="3" borderId="12" xfId="1" applyNumberFormat="1" applyFont="1" applyFill="1" applyBorder="1" applyAlignment="1">
      <alignment horizontal="center"/>
    </xf>
    <xf numFmtId="166" fontId="5" fillId="3" borderId="10" xfId="4" applyNumberFormat="1" applyFont="1" applyFill="1" applyBorder="1" applyAlignment="1">
      <alignment horizontal="center"/>
    </xf>
    <xf numFmtId="166" fontId="5" fillId="3" borderId="11" xfId="4" applyNumberFormat="1" applyFont="1" applyFill="1" applyBorder="1" applyAlignment="1">
      <alignment horizontal="center"/>
    </xf>
    <xf numFmtId="3" fontId="5" fillId="3" borderId="12" xfId="4" applyNumberFormat="1" applyFont="1" applyFill="1" applyBorder="1" applyAlignment="1">
      <alignment horizontal="center"/>
    </xf>
    <xf numFmtId="3" fontId="5" fillId="3" borderId="12" xfId="2" applyNumberFormat="1" applyFont="1" applyFill="1" applyBorder="1" applyAlignment="1">
      <alignment horizontal="center"/>
    </xf>
    <xf numFmtId="164" fontId="6" fillId="2" borderId="26" xfId="6" applyNumberFormat="1" applyFont="1" applyFill="1" applyBorder="1" applyAlignment="1">
      <alignment horizontal="center" vertical="center"/>
    </xf>
    <xf numFmtId="164" fontId="6" fillId="2" borderId="36" xfId="6" applyNumberFormat="1" applyFont="1" applyFill="1" applyBorder="1" applyAlignment="1">
      <alignment horizontal="center" vertical="center"/>
    </xf>
    <xf numFmtId="164" fontId="6" fillId="0" borderId="0" xfId="6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0" fontId="6" fillId="2" borderId="26" xfId="6" applyNumberFormat="1" applyFont="1" applyFill="1" applyBorder="1" applyAlignment="1">
      <alignment horizontal="center" vertical="center"/>
    </xf>
    <xf numFmtId="10" fontId="6" fillId="2" borderId="36" xfId="6" applyNumberFormat="1" applyFont="1" applyFill="1" applyBorder="1" applyAlignment="1">
      <alignment horizontal="center" vertical="center"/>
    </xf>
    <xf numFmtId="10" fontId="6" fillId="0" borderId="0" xfId="6" applyNumberFormat="1" applyFont="1" applyFill="1" applyBorder="1" applyAlignment="1">
      <alignment horizontal="center"/>
    </xf>
    <xf numFmtId="0" fontId="6" fillId="0" borderId="0" xfId="6" applyNumberFormat="1" applyFont="1" applyFill="1" applyBorder="1" applyAlignment="1">
      <alignment horizontal="center"/>
    </xf>
    <xf numFmtId="164" fontId="11" fillId="3" borderId="10" xfId="3" applyNumberFormat="1" applyFont="1" applyFill="1" applyBorder="1" applyAlignment="1">
      <alignment horizontal="center"/>
    </xf>
    <xf numFmtId="164" fontId="11" fillId="3" borderId="12" xfId="3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44" fontId="8" fillId="0" borderId="0" xfId="5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left"/>
    </xf>
    <xf numFmtId="2" fontId="8" fillId="0" borderId="0" xfId="5" applyNumberFormat="1" applyFont="1" applyFill="1" applyBorder="1" applyAlignment="1">
      <alignment horizontal="left"/>
    </xf>
    <xf numFmtId="10" fontId="8" fillId="0" borderId="0" xfId="6" applyNumberFormat="1" applyFont="1" applyFill="1" applyBorder="1" applyAlignment="1">
      <alignment horizontal="left"/>
    </xf>
    <xf numFmtId="44" fontId="8" fillId="0" borderId="0" xfId="5" applyFont="1" applyBorder="1" applyAlignment="1">
      <alignment horizontal="left"/>
    </xf>
    <xf numFmtId="0" fontId="5" fillId="2" borderId="51" xfId="4" applyFont="1" applyFill="1" applyBorder="1" applyAlignment="1">
      <alignment horizontal="center"/>
    </xf>
    <xf numFmtId="2" fontId="5" fillId="2" borderId="52" xfId="4" applyNumberFormat="1" applyFont="1" applyFill="1" applyBorder="1" applyAlignment="1">
      <alignment horizontal="right"/>
    </xf>
    <xf numFmtId="44" fontId="5" fillId="2" borderId="52" xfId="5" applyNumberFormat="1" applyFont="1" applyFill="1" applyBorder="1" applyAlignment="1">
      <alignment horizontal="right"/>
    </xf>
    <xf numFmtId="2" fontId="5" fillId="2" borderId="52" xfId="4" applyNumberFormat="1" applyFont="1" applyFill="1" applyBorder="1" applyAlignment="1">
      <alignment horizontal="center"/>
    </xf>
    <xf numFmtId="44" fontId="5" fillId="2" borderId="52" xfId="5" applyFont="1" applyFill="1" applyBorder="1" applyAlignment="1">
      <alignment horizontal="center"/>
    </xf>
    <xf numFmtId="10" fontId="5" fillId="2" borderId="52" xfId="6" applyNumberFormat="1" applyFont="1" applyFill="1" applyBorder="1" applyAlignment="1">
      <alignment horizontal="right"/>
    </xf>
    <xf numFmtId="10" fontId="5" fillId="2" borderId="53" xfId="6" applyNumberFormat="1" applyFont="1" applyFill="1" applyBorder="1" applyAlignment="1">
      <alignment horizontal="right"/>
    </xf>
    <xf numFmtId="2" fontId="5" fillId="3" borderId="17" xfId="4" applyNumberFormat="1" applyFont="1" applyFill="1" applyBorder="1" applyAlignment="1">
      <alignment horizontal="center"/>
    </xf>
    <xf numFmtId="44" fontId="5" fillId="3" borderId="18" xfId="5" applyNumberFormat="1" applyFont="1" applyFill="1" applyBorder="1" applyAlignment="1">
      <alignment horizontal="center"/>
    </xf>
    <xf numFmtId="2" fontId="5" fillId="3" borderId="18" xfId="4" applyNumberFormat="1" applyFont="1" applyFill="1" applyBorder="1" applyAlignment="1">
      <alignment horizontal="center"/>
    </xf>
    <xf numFmtId="44" fontId="5" fillId="3" borderId="6" xfId="5" applyFont="1" applyFill="1" applyBorder="1" applyAlignment="1">
      <alignment horizontal="center"/>
    </xf>
    <xf numFmtId="166" fontId="5" fillId="2" borderId="15" xfId="6" applyNumberFormat="1" applyFont="1" applyFill="1" applyBorder="1" applyAlignment="1">
      <alignment horizontal="right"/>
    </xf>
    <xf numFmtId="0" fontId="8" fillId="0" borderId="0" xfId="7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166" fontId="3" fillId="0" borderId="0" xfId="0" applyNumberFormat="1" applyFont="1" applyBorder="1"/>
    <xf numFmtId="0" fontId="8" fillId="0" borderId="0" xfId="4" applyFont="1" applyFill="1" applyBorder="1" applyAlignment="1">
      <alignment vertical="top"/>
    </xf>
    <xf numFmtId="166" fontId="3" fillId="0" borderId="0" xfId="0" applyNumberFormat="1" applyFont="1" applyBorder="1" applyAlignment="1"/>
    <xf numFmtId="3" fontId="3" fillId="0" borderId="0" xfId="0" applyNumberFormat="1" applyFont="1" applyBorder="1" applyAlignment="1"/>
    <xf numFmtId="0" fontId="3" fillId="0" borderId="0" xfId="0" applyFont="1" applyBorder="1" applyAlignment="1"/>
    <xf numFmtId="0" fontId="5" fillId="2" borderId="55" xfId="4" applyFont="1" applyFill="1" applyBorder="1" applyAlignment="1">
      <alignment horizontal="center"/>
    </xf>
    <xf numFmtId="2" fontId="5" fillId="2" borderId="56" xfId="4" applyNumberFormat="1" applyFont="1" applyFill="1" applyBorder="1" applyAlignment="1">
      <alignment horizontal="right"/>
    </xf>
    <xf numFmtId="44" fontId="5" fillId="2" borderId="56" xfId="5" applyNumberFormat="1" applyFont="1" applyFill="1" applyBorder="1" applyAlignment="1">
      <alignment horizontal="right"/>
    </xf>
    <xf numFmtId="2" fontId="5" fillId="2" borderId="56" xfId="4" applyNumberFormat="1" applyFont="1" applyFill="1" applyBorder="1" applyAlignment="1">
      <alignment horizontal="center"/>
    </xf>
    <xf numFmtId="44" fontId="5" fillId="2" borderId="56" xfId="5" applyFont="1" applyFill="1" applyBorder="1" applyAlignment="1">
      <alignment horizontal="center"/>
    </xf>
    <xf numFmtId="10" fontId="5" fillId="2" borderId="56" xfId="6" applyNumberFormat="1" applyFont="1" applyFill="1" applyBorder="1" applyAlignment="1">
      <alignment horizontal="right"/>
    </xf>
    <xf numFmtId="10" fontId="5" fillId="2" borderId="57" xfId="6" applyNumberFormat="1" applyFont="1" applyFill="1" applyBorder="1" applyAlignment="1">
      <alignment horizontal="right"/>
    </xf>
    <xf numFmtId="0" fontId="5" fillId="3" borderId="35" xfId="7" applyFont="1" applyFill="1" applyBorder="1" applyAlignment="1">
      <alignment horizontal="left"/>
    </xf>
    <xf numFmtId="166" fontId="5" fillId="2" borderId="56" xfId="4" applyNumberFormat="1" applyFont="1" applyFill="1" applyBorder="1" applyAlignment="1">
      <alignment horizontal="right"/>
    </xf>
    <xf numFmtId="3" fontId="5" fillId="2" borderId="56" xfId="5" applyNumberFormat="1" applyFont="1" applyFill="1" applyBorder="1" applyAlignment="1">
      <alignment horizontal="right"/>
    </xf>
    <xf numFmtId="166" fontId="5" fillId="2" borderId="56" xfId="4" applyNumberFormat="1" applyFont="1" applyFill="1" applyBorder="1" applyAlignment="1">
      <alignment horizontal="center"/>
    </xf>
    <xf numFmtId="3" fontId="5" fillId="2" borderId="56" xfId="5" applyNumberFormat="1" applyFont="1" applyFill="1" applyBorder="1" applyAlignment="1">
      <alignment horizontal="center"/>
    </xf>
    <xf numFmtId="166" fontId="5" fillId="2" borderId="56" xfId="5" applyNumberFormat="1" applyFont="1" applyFill="1" applyBorder="1" applyAlignment="1">
      <alignment horizontal="center"/>
    </xf>
    <xf numFmtId="164" fontId="5" fillId="2" borderId="56" xfId="6" applyNumberFormat="1" applyFont="1" applyFill="1" applyBorder="1" applyAlignment="1">
      <alignment horizontal="right"/>
    </xf>
    <xf numFmtId="164" fontId="5" fillId="2" borderId="57" xfId="6" applyNumberFormat="1" applyFont="1" applyFill="1" applyBorder="1" applyAlignment="1">
      <alignment horizontal="right"/>
    </xf>
    <xf numFmtId="166" fontId="5" fillId="3" borderId="28" xfId="4" applyNumberFormat="1" applyFont="1" applyFill="1" applyBorder="1" applyAlignment="1">
      <alignment horizontal="center"/>
    </xf>
    <xf numFmtId="3" fontId="5" fillId="3" borderId="16" xfId="1" applyNumberFormat="1" applyFont="1" applyFill="1" applyBorder="1" applyAlignment="1">
      <alignment horizontal="center"/>
    </xf>
    <xf numFmtId="166" fontId="5" fillId="3" borderId="16" xfId="4" applyNumberFormat="1" applyFont="1" applyFill="1" applyBorder="1" applyAlignment="1">
      <alignment horizontal="center"/>
    </xf>
    <xf numFmtId="164" fontId="5" fillId="3" borderId="1" xfId="6" applyNumberFormat="1" applyFont="1" applyFill="1" applyBorder="1" applyAlignment="1">
      <alignment horizontal="center"/>
    </xf>
    <xf numFmtId="0" fontId="5" fillId="3" borderId="39" xfId="4" applyFont="1" applyFill="1" applyBorder="1" applyAlignment="1"/>
    <xf numFmtId="164" fontId="6" fillId="3" borderId="1" xfId="3" applyNumberFormat="1" applyFont="1" applyFill="1" applyBorder="1" applyAlignment="1">
      <alignment horizontal="center"/>
    </xf>
    <xf numFmtId="10" fontId="6" fillId="3" borderId="40" xfId="6" applyNumberFormat="1" applyFont="1" applyFill="1" applyBorder="1"/>
    <xf numFmtId="164" fontId="6" fillId="3" borderId="7" xfId="6" applyNumberFormat="1" applyFont="1" applyFill="1" applyBorder="1" applyAlignment="1">
      <alignment horizontal="center" vertical="center"/>
    </xf>
    <xf numFmtId="164" fontId="6" fillId="3" borderId="18" xfId="6" applyNumberFormat="1" applyFont="1" applyFill="1" applyBorder="1" applyAlignment="1">
      <alignment horizontal="center" vertical="center"/>
    </xf>
    <xf numFmtId="164" fontId="6" fillId="3" borderId="18" xfId="6" applyNumberFormat="1" applyFont="1" applyFill="1" applyBorder="1" applyAlignment="1">
      <alignment horizontal="center" vertical="top"/>
    </xf>
    <xf numFmtId="166" fontId="6" fillId="2" borderId="18" xfId="6" applyNumberFormat="1" applyFont="1" applyFill="1" applyBorder="1" applyAlignment="1">
      <alignment vertical="center"/>
    </xf>
    <xf numFmtId="10" fontId="6" fillId="2" borderId="13" xfId="6" applyNumberFormat="1" applyFont="1" applyFill="1" applyBorder="1" applyAlignment="1">
      <alignment vertical="center"/>
    </xf>
    <xf numFmtId="0" fontId="5" fillId="2" borderId="50" xfId="4" applyFont="1" applyFill="1" applyBorder="1" applyAlignment="1"/>
    <xf numFmtId="166" fontId="5" fillId="2" borderId="58" xfId="4" applyNumberFormat="1" applyFont="1" applyFill="1" applyBorder="1" applyAlignment="1">
      <alignment horizontal="right"/>
    </xf>
    <xf numFmtId="166" fontId="5" fillId="2" borderId="56" xfId="4" applyNumberFormat="1" applyFont="1" applyFill="1" applyBorder="1" applyAlignment="1"/>
    <xf numFmtId="3" fontId="5" fillId="2" borderId="56" xfId="5" applyNumberFormat="1" applyFont="1" applyFill="1" applyBorder="1" applyAlignment="1"/>
    <xf numFmtId="166" fontId="5" fillId="2" borderId="56" xfId="5" applyNumberFormat="1" applyFont="1" applyFill="1" applyBorder="1" applyAlignment="1"/>
    <xf numFmtId="166" fontId="5" fillId="2" borderId="58" xfId="4" applyNumberFormat="1" applyFont="1" applyFill="1" applyBorder="1" applyAlignment="1">
      <alignment horizontal="center"/>
    </xf>
    <xf numFmtId="166" fontId="5" fillId="2" borderId="56" xfId="6" applyNumberFormat="1" applyFont="1" applyFill="1" applyBorder="1" applyAlignment="1">
      <alignment horizontal="center"/>
    </xf>
    <xf numFmtId="10" fontId="5" fillId="2" borderId="57" xfId="6" applyNumberFormat="1" applyFont="1" applyFill="1" applyBorder="1" applyAlignment="1">
      <alignment horizontal="center"/>
    </xf>
    <xf numFmtId="164" fontId="6" fillId="5" borderId="22" xfId="3" applyNumberFormat="1" applyFont="1" applyFill="1" applyBorder="1" applyAlignment="1">
      <alignment horizontal="center"/>
    </xf>
    <xf numFmtId="164" fontId="6" fillId="5" borderId="26" xfId="6" applyNumberFormat="1" applyFont="1" applyFill="1" applyBorder="1" applyAlignment="1">
      <alignment vertical="top"/>
    </xf>
    <xf numFmtId="164" fontId="6" fillId="5" borderId="26" xfId="6" applyNumberFormat="1" applyFont="1" applyFill="1" applyBorder="1" applyAlignment="1">
      <alignment horizontal="center" vertical="top"/>
    </xf>
    <xf numFmtId="166" fontId="5" fillId="3" borderId="27" xfId="4" applyNumberFormat="1" applyFont="1" applyFill="1" applyBorder="1" applyAlignment="1">
      <alignment horizontal="center"/>
    </xf>
    <xf numFmtId="3" fontId="5" fillId="3" borderId="26" xfId="4" applyNumberFormat="1" applyFont="1" applyFill="1" applyBorder="1" applyAlignment="1">
      <alignment horizontal="center"/>
    </xf>
    <xf numFmtId="166" fontId="5" fillId="3" borderId="26" xfId="4" applyNumberFormat="1" applyFont="1" applyFill="1" applyBorder="1" applyAlignment="1">
      <alignment horizontal="center"/>
    </xf>
    <xf numFmtId="3" fontId="5" fillId="3" borderId="36" xfId="4" applyNumberFormat="1" applyFont="1" applyFill="1" applyBorder="1" applyAlignment="1">
      <alignment horizontal="center"/>
    </xf>
    <xf numFmtId="164" fontId="5" fillId="3" borderId="45" xfId="6" applyNumberFormat="1" applyFont="1" applyFill="1" applyBorder="1" applyAlignment="1">
      <alignment horizontal="right"/>
    </xf>
    <xf numFmtId="166" fontId="5" fillId="2" borderId="31" xfId="4" applyNumberFormat="1" applyFont="1" applyFill="1" applyBorder="1" applyAlignment="1">
      <alignment horizontal="right"/>
    </xf>
    <xf numFmtId="166" fontId="5" fillId="3" borderId="17" xfId="4" applyNumberFormat="1" applyFont="1" applyFill="1" applyBorder="1" applyAlignment="1">
      <alignment horizontal="center"/>
    </xf>
    <xf numFmtId="166" fontId="6" fillId="3" borderId="27" xfId="6" applyNumberFormat="1" applyFont="1" applyFill="1" applyBorder="1" applyAlignment="1">
      <alignment horizontal="center" vertical="center"/>
    </xf>
    <xf numFmtId="166" fontId="5" fillId="2" borderId="42" xfId="7" applyNumberFormat="1" applyFont="1" applyFill="1" applyBorder="1" applyAlignment="1">
      <alignment horizontal="right"/>
    </xf>
    <xf numFmtId="166" fontId="5" fillId="3" borderId="17" xfId="7" applyNumberFormat="1" applyFont="1" applyFill="1" applyBorder="1" applyAlignment="1">
      <alignment horizontal="center"/>
    </xf>
    <xf numFmtId="166" fontId="6" fillId="3" borderId="27" xfId="3" applyNumberFormat="1" applyFont="1" applyFill="1" applyBorder="1" applyAlignment="1">
      <alignment horizontal="center" vertical="center"/>
    </xf>
    <xf numFmtId="166" fontId="5" fillId="2" borderId="31" xfId="4" applyNumberFormat="1" applyFont="1" applyFill="1" applyBorder="1" applyAlignment="1">
      <alignment horizontal="center"/>
    </xf>
    <xf numFmtId="166" fontId="5" fillId="3" borderId="18" xfId="4" applyNumberFormat="1" applyFont="1" applyFill="1" applyBorder="1" applyAlignment="1">
      <alignment horizontal="center"/>
    </xf>
    <xf numFmtId="166" fontId="6" fillId="3" borderId="26" xfId="6" applyNumberFormat="1" applyFont="1" applyFill="1" applyBorder="1" applyAlignment="1">
      <alignment horizontal="center" vertical="center"/>
    </xf>
    <xf numFmtId="166" fontId="5" fillId="2" borderId="42" xfId="7" applyNumberFormat="1" applyFont="1" applyFill="1" applyBorder="1" applyAlignment="1">
      <alignment horizontal="center"/>
    </xf>
    <xf numFmtId="166" fontId="5" fillId="3" borderId="18" xfId="7" applyNumberFormat="1" applyFont="1" applyFill="1" applyBorder="1" applyAlignment="1">
      <alignment horizontal="center"/>
    </xf>
    <xf numFmtId="166" fontId="6" fillId="3" borderId="26" xfId="3" applyNumberFormat="1" applyFont="1" applyFill="1" applyBorder="1" applyAlignment="1">
      <alignment horizontal="center" vertical="center"/>
    </xf>
    <xf numFmtId="166" fontId="6" fillId="3" borderId="37" xfId="3" applyNumberFormat="1" applyFont="1" applyFill="1" applyBorder="1" applyAlignment="1">
      <alignment horizontal="center" vertical="center"/>
    </xf>
    <xf numFmtId="166" fontId="5" fillId="2" borderId="31" xfId="5" applyNumberFormat="1" applyFont="1" applyFill="1" applyBorder="1" applyAlignment="1">
      <alignment horizontal="center"/>
    </xf>
    <xf numFmtId="166" fontId="5" fillId="3" borderId="18" xfId="5" applyNumberFormat="1" applyFont="1" applyFill="1" applyBorder="1" applyAlignment="1">
      <alignment horizontal="center"/>
    </xf>
    <xf numFmtId="166" fontId="6" fillId="3" borderId="38" xfId="3" applyNumberFormat="1" applyFont="1" applyFill="1" applyBorder="1" applyAlignment="1">
      <alignment horizontal="center" vertical="center"/>
    </xf>
    <xf numFmtId="166" fontId="5" fillId="2" borderId="42" xfId="6" applyNumberFormat="1" applyFont="1" applyFill="1" applyBorder="1" applyAlignment="1">
      <alignment horizontal="right"/>
    </xf>
    <xf numFmtId="166" fontId="5" fillId="3" borderId="17" xfId="6" applyNumberFormat="1" applyFont="1" applyFill="1" applyBorder="1" applyAlignment="1">
      <alignment horizontal="center"/>
    </xf>
    <xf numFmtId="166" fontId="7" fillId="0" borderId="10" xfId="6" applyNumberFormat="1" applyFont="1" applyBorder="1" applyAlignment="1">
      <alignment horizontal="center"/>
    </xf>
    <xf numFmtId="166" fontId="5" fillId="3" borderId="10" xfId="3" applyNumberFormat="1" applyFont="1" applyFill="1" applyBorder="1" applyAlignment="1">
      <alignment horizontal="center"/>
    </xf>
    <xf numFmtId="166" fontId="5" fillId="3" borderId="10" xfId="6" applyNumberFormat="1" applyFont="1" applyFill="1" applyBorder="1" applyAlignment="1">
      <alignment horizontal="center"/>
    </xf>
    <xf numFmtId="166" fontId="5" fillId="2" borderId="2" xfId="6" applyNumberFormat="1" applyFont="1" applyFill="1" applyBorder="1" applyAlignment="1">
      <alignment horizontal="right"/>
    </xf>
    <xf numFmtId="166" fontId="6" fillId="3" borderId="10" xfId="3" applyNumberFormat="1" applyFont="1" applyFill="1" applyBorder="1" applyAlignment="1">
      <alignment horizontal="center"/>
    </xf>
    <xf numFmtId="166" fontId="6" fillId="3" borderId="26" xfId="6" applyNumberFormat="1" applyFont="1" applyFill="1" applyBorder="1" applyAlignment="1">
      <alignment horizontal="center" vertical="top"/>
    </xf>
    <xf numFmtId="0" fontId="9" fillId="0" borderId="0" xfId="0" applyFont="1" applyBorder="1"/>
    <xf numFmtId="166" fontId="7" fillId="0" borderId="11" xfId="7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" fillId="0" borderId="0" xfId="0" applyFont="1"/>
    <xf numFmtId="0" fontId="5" fillId="4" borderId="22" xfId="4" applyFont="1" applyFill="1" applyBorder="1" applyAlignment="1"/>
    <xf numFmtId="0" fontId="5" fillId="4" borderId="33" xfId="4" applyFont="1" applyFill="1" applyBorder="1" applyAlignment="1"/>
    <xf numFmtId="0" fontId="5" fillId="4" borderId="34" xfId="4" applyFont="1" applyFill="1" applyBorder="1" applyAlignment="1"/>
    <xf numFmtId="0" fontId="6" fillId="4" borderId="19" xfId="4" applyFont="1" applyFill="1" applyBorder="1" applyAlignment="1"/>
    <xf numFmtId="0" fontId="6" fillId="4" borderId="20" xfId="4" applyFont="1" applyFill="1" applyBorder="1" applyAlignment="1"/>
    <xf numFmtId="0" fontId="6" fillId="4" borderId="21" xfId="4" applyFont="1" applyFill="1" applyBorder="1" applyAlignment="1"/>
    <xf numFmtId="3" fontId="5" fillId="3" borderId="26" xfId="1" applyNumberFormat="1" applyFont="1" applyFill="1" applyBorder="1" applyAlignment="1">
      <alignment horizontal="center"/>
    </xf>
    <xf numFmtId="3" fontId="1" fillId="0" borderId="0" xfId="0" applyNumberFormat="1" applyFont="1"/>
    <xf numFmtId="166" fontId="1" fillId="0" borderId="0" xfId="0" applyNumberFormat="1" applyFont="1"/>
    <xf numFmtId="166" fontId="1" fillId="0" borderId="0" xfId="0" applyNumberFormat="1" applyFont="1" applyBorder="1"/>
    <xf numFmtId="166" fontId="1" fillId="0" borderId="11" xfId="0" applyNumberFormat="1" applyFont="1" applyBorder="1" applyAlignment="1">
      <alignment horizontal="center"/>
    </xf>
    <xf numFmtId="3" fontId="1" fillId="0" borderId="11" xfId="2" applyNumberFormat="1" applyFont="1" applyBorder="1" applyAlignment="1">
      <alignment horizontal="center"/>
    </xf>
    <xf numFmtId="166" fontId="1" fillId="0" borderId="0" xfId="0" applyNumberFormat="1" applyFont="1" applyBorder="1" applyAlignment="1"/>
    <xf numFmtId="3" fontId="1" fillId="0" borderId="0" xfId="0" applyNumberFormat="1" applyFont="1" applyBorder="1" applyAlignment="1"/>
    <xf numFmtId="0" fontId="1" fillId="0" borderId="0" xfId="0" applyFont="1" applyBorder="1" applyAlignment="1"/>
    <xf numFmtId="167" fontId="7" fillId="0" borderId="11" xfId="5" applyNumberFormat="1" applyFont="1" applyFill="1" applyBorder="1" applyAlignment="1">
      <alignment horizontal="center"/>
    </xf>
    <xf numFmtId="167" fontId="7" fillId="0" borderId="29" xfId="5" applyNumberFormat="1" applyFont="1" applyFill="1" applyBorder="1" applyAlignment="1">
      <alignment horizontal="center"/>
    </xf>
    <xf numFmtId="167" fontId="5" fillId="3" borderId="26" xfId="4" applyNumberFormat="1" applyFont="1" applyFill="1" applyBorder="1" applyAlignment="1">
      <alignment horizontal="center"/>
    </xf>
    <xf numFmtId="167" fontId="5" fillId="3" borderId="36" xfId="4" applyNumberFormat="1" applyFont="1" applyFill="1" applyBorder="1" applyAlignment="1">
      <alignment horizontal="center"/>
    </xf>
    <xf numFmtId="167" fontId="5" fillId="2" borderId="56" xfId="5" applyNumberFormat="1" applyFont="1" applyFill="1" applyBorder="1" applyAlignment="1">
      <alignment horizontal="right"/>
    </xf>
    <xf numFmtId="167" fontId="5" fillId="2" borderId="56" xfId="5" applyNumberFormat="1" applyFont="1" applyFill="1" applyBorder="1" applyAlignment="1">
      <alignment horizontal="center"/>
    </xf>
    <xf numFmtId="166" fontId="6" fillId="4" borderId="20" xfId="4" applyNumberFormat="1" applyFont="1" applyFill="1" applyBorder="1" applyAlignment="1"/>
    <xf numFmtId="167" fontId="6" fillId="4" borderId="20" xfId="4" applyNumberFormat="1" applyFont="1" applyFill="1" applyBorder="1" applyAlignment="1"/>
    <xf numFmtId="164" fontId="6" fillId="4" borderId="20" xfId="4" applyNumberFormat="1" applyFont="1" applyFill="1" applyBorder="1" applyAlignment="1"/>
    <xf numFmtId="164" fontId="6" fillId="4" borderId="21" xfId="4" applyNumberFormat="1" applyFont="1" applyFill="1" applyBorder="1" applyAlignment="1"/>
    <xf numFmtId="167" fontId="7" fillId="0" borderId="11" xfId="1" applyNumberFormat="1" applyFont="1" applyFill="1" applyBorder="1" applyAlignment="1">
      <alignment horizontal="center"/>
    </xf>
    <xf numFmtId="167" fontId="7" fillId="0" borderId="29" xfId="1" applyNumberFormat="1" applyFont="1" applyFill="1" applyBorder="1" applyAlignment="1">
      <alignment horizontal="center"/>
    </xf>
    <xf numFmtId="167" fontId="5" fillId="3" borderId="26" xfId="1" applyNumberFormat="1" applyFont="1" applyFill="1" applyBorder="1" applyAlignment="1">
      <alignment horizontal="center"/>
    </xf>
    <xf numFmtId="167" fontId="5" fillId="3" borderId="2" xfId="1" applyNumberFormat="1" applyFont="1" applyFill="1" applyBorder="1" applyAlignment="1">
      <alignment horizontal="center"/>
    </xf>
    <xf numFmtId="167" fontId="5" fillId="3" borderId="2" xfId="4" applyNumberFormat="1" applyFont="1" applyFill="1" applyBorder="1" applyAlignment="1">
      <alignment horizontal="center"/>
    </xf>
    <xf numFmtId="167" fontId="5" fillId="2" borderId="56" xfId="5" applyNumberFormat="1" applyFont="1" applyFill="1" applyBorder="1" applyAlignment="1"/>
    <xf numFmtId="167" fontId="6" fillId="3" borderId="2" xfId="2" applyNumberFormat="1" applyFont="1" applyFill="1" applyBorder="1" applyAlignment="1">
      <alignment horizontal="center"/>
    </xf>
    <xf numFmtId="167" fontId="7" fillId="0" borderId="11" xfId="2" applyNumberFormat="1" applyFont="1" applyBorder="1" applyAlignment="1">
      <alignment horizontal="center"/>
    </xf>
    <xf numFmtId="167" fontId="7" fillId="0" borderId="29" xfId="2" applyNumberFormat="1" applyFont="1" applyBorder="1" applyAlignment="1">
      <alignment horizontal="center"/>
    </xf>
    <xf numFmtId="167" fontId="5" fillId="3" borderId="11" xfId="2" applyNumberFormat="1" applyFont="1" applyFill="1" applyBorder="1" applyAlignment="1">
      <alignment horizontal="center"/>
    </xf>
    <xf numFmtId="167" fontId="5" fillId="3" borderId="29" xfId="2" applyNumberFormat="1" applyFont="1" applyFill="1" applyBorder="1" applyAlignment="1">
      <alignment horizontal="center"/>
    </xf>
    <xf numFmtId="167" fontId="1" fillId="0" borderId="11" xfId="2" applyNumberFormat="1" applyFont="1" applyBorder="1" applyAlignment="1">
      <alignment horizontal="center"/>
    </xf>
    <xf numFmtId="167" fontId="5" fillId="2" borderId="2" xfId="2" applyNumberFormat="1" applyFont="1" applyFill="1" applyBorder="1" applyAlignment="1">
      <alignment horizontal="right"/>
    </xf>
    <xf numFmtId="167" fontId="5" fillId="2" borderId="2" xfId="2" applyNumberFormat="1" applyFont="1" applyFill="1" applyBorder="1" applyAlignment="1"/>
    <xf numFmtId="167" fontId="6" fillId="3" borderId="11" xfId="2" applyNumberFormat="1" applyFont="1" applyFill="1" applyBorder="1" applyAlignment="1">
      <alignment horizontal="center"/>
    </xf>
    <xf numFmtId="167" fontId="6" fillId="3" borderId="29" xfId="2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2" fontId="5" fillId="3" borderId="52" xfId="4" applyNumberFormat="1" applyFont="1" applyFill="1" applyBorder="1" applyAlignment="1">
      <alignment horizontal="center" vertical="center" wrapText="1"/>
    </xf>
    <xf numFmtId="2" fontId="5" fillId="3" borderId="54" xfId="4" applyNumberFormat="1" applyFont="1" applyFill="1" applyBorder="1" applyAlignment="1">
      <alignment horizontal="center" vertical="center" wrapText="1"/>
    </xf>
    <xf numFmtId="2" fontId="5" fillId="3" borderId="6" xfId="4" applyNumberFormat="1" applyFont="1" applyFill="1" applyBorder="1" applyAlignment="1">
      <alignment horizontal="center" vertical="center" wrapText="1"/>
    </xf>
    <xf numFmtId="2" fontId="5" fillId="3" borderId="7" xfId="4" applyNumberFormat="1" applyFont="1" applyFill="1" applyBorder="1" applyAlignment="1">
      <alignment horizontal="center" vertical="center" wrapText="1"/>
    </xf>
    <xf numFmtId="2" fontId="5" fillId="3" borderId="51" xfId="4" applyNumberFormat="1" applyFont="1" applyFill="1" applyBorder="1" applyAlignment="1">
      <alignment horizontal="center" vertical="center" wrapText="1"/>
    </xf>
    <xf numFmtId="2" fontId="5" fillId="3" borderId="5" xfId="4" applyNumberFormat="1" applyFont="1" applyFill="1" applyBorder="1" applyAlignment="1">
      <alignment horizontal="center" vertical="center" wrapText="1"/>
    </xf>
    <xf numFmtId="0" fontId="5" fillId="3" borderId="52" xfId="4" applyFont="1" applyFill="1" applyBorder="1" applyAlignment="1">
      <alignment horizontal="center" vertical="center" wrapText="1"/>
    </xf>
    <xf numFmtId="0" fontId="5" fillId="3" borderId="54" xfId="4" applyFont="1" applyFill="1" applyBorder="1" applyAlignment="1">
      <alignment horizontal="center" vertical="center" wrapText="1"/>
    </xf>
    <xf numFmtId="0" fontId="5" fillId="3" borderId="6" xfId="4" applyFont="1" applyFill="1" applyBorder="1" applyAlignment="1">
      <alignment horizontal="center" vertical="center" wrapText="1"/>
    </xf>
    <xf numFmtId="0" fontId="5" fillId="3" borderId="7" xfId="4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6" fillId="3" borderId="4" xfId="4" applyFont="1" applyFill="1" applyBorder="1" applyAlignment="1">
      <alignment horizontal="center" vertical="center" wrapText="1"/>
    </xf>
    <xf numFmtId="0" fontId="6" fillId="3" borderId="6" xfId="4" applyFont="1" applyFill="1" applyBorder="1" applyAlignment="1">
      <alignment horizontal="center" vertical="center" wrapText="1"/>
    </xf>
    <xf numFmtId="0" fontId="6" fillId="3" borderId="8" xfId="4" applyFont="1" applyFill="1" applyBorder="1" applyAlignment="1">
      <alignment horizontal="center" vertical="center" wrapText="1"/>
    </xf>
    <xf numFmtId="44" fontId="5" fillId="3" borderId="1" xfId="4" applyNumberFormat="1" applyFont="1" applyFill="1" applyBorder="1" applyAlignment="1">
      <alignment horizontal="center" vertical="center" wrapText="1"/>
    </xf>
    <xf numFmtId="44" fontId="5" fillId="3" borderId="4" xfId="4" applyNumberFormat="1" applyFont="1" applyFill="1" applyBorder="1" applyAlignment="1">
      <alignment horizontal="center" vertical="center" wrapText="1"/>
    </xf>
    <xf numFmtId="44" fontId="5" fillId="3" borderId="5" xfId="4" applyNumberFormat="1" applyFont="1" applyFill="1" applyBorder="1" applyAlignment="1">
      <alignment horizontal="center" vertical="center" wrapText="1"/>
    </xf>
    <xf numFmtId="44" fontId="5" fillId="3" borderId="8" xfId="4" applyNumberFormat="1" applyFont="1" applyFill="1" applyBorder="1" applyAlignment="1">
      <alignment horizontal="center" vertical="center" wrapText="1"/>
    </xf>
    <xf numFmtId="0" fontId="5" fillId="4" borderId="19" xfId="7" applyFont="1" applyFill="1" applyBorder="1" applyAlignment="1">
      <alignment horizontal="left"/>
    </xf>
    <xf numFmtId="0" fontId="5" fillId="4" borderId="20" xfId="7" applyFont="1" applyFill="1" applyBorder="1" applyAlignment="1">
      <alignment horizontal="left"/>
    </xf>
    <xf numFmtId="0" fontId="5" fillId="4" borderId="21" xfId="7" applyFont="1" applyFill="1" applyBorder="1" applyAlignment="1">
      <alignment horizontal="left"/>
    </xf>
    <xf numFmtId="0" fontId="6" fillId="4" borderId="22" xfId="7" applyFont="1" applyFill="1" applyBorder="1" applyAlignment="1">
      <alignment horizontal="left"/>
    </xf>
    <xf numFmtId="0" fontId="6" fillId="4" borderId="33" xfId="7" applyFont="1" applyFill="1" applyBorder="1" applyAlignment="1">
      <alignment horizontal="left"/>
    </xf>
    <xf numFmtId="0" fontId="6" fillId="4" borderId="34" xfId="7" applyFont="1" applyFill="1" applyBorder="1" applyAlignment="1">
      <alignment horizontal="left"/>
    </xf>
    <xf numFmtId="0" fontId="10" fillId="3" borderId="48" xfId="4" applyFont="1" applyFill="1" applyBorder="1" applyAlignment="1">
      <alignment horizontal="center" vertical="center" wrapText="1"/>
    </xf>
    <xf numFmtId="0" fontId="10" fillId="3" borderId="41" xfId="4" applyFont="1" applyFill="1" applyBorder="1" applyAlignment="1">
      <alignment horizontal="center" vertical="center" wrapText="1"/>
    </xf>
    <xf numFmtId="0" fontId="10" fillId="3" borderId="40" xfId="4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horizontal="center" vertical="center" wrapText="1"/>
    </xf>
    <xf numFmtId="0" fontId="10" fillId="3" borderId="40" xfId="7" applyFont="1" applyFill="1" applyBorder="1" applyAlignment="1">
      <alignment horizontal="center" vertical="center" wrapText="1"/>
    </xf>
    <xf numFmtId="0" fontId="6" fillId="3" borderId="15" xfId="7" applyFont="1" applyFill="1" applyBorder="1" applyAlignment="1">
      <alignment horizontal="center" vertical="center" wrapText="1"/>
    </xf>
    <xf numFmtId="0" fontId="6" fillId="3" borderId="9" xfId="7" applyFont="1" applyFill="1" applyBorder="1" applyAlignment="1">
      <alignment horizontal="center" vertical="center" wrapText="1"/>
    </xf>
    <xf numFmtId="0" fontId="6" fillId="3" borderId="17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5" fillId="3" borderId="9" xfId="7" applyFont="1" applyFill="1" applyBorder="1" applyAlignment="1">
      <alignment horizontal="center" vertical="center" wrapText="1"/>
    </xf>
    <xf numFmtId="0" fontId="5" fillId="3" borderId="18" xfId="7" applyFont="1" applyFill="1" applyBorder="1" applyAlignment="1">
      <alignment horizontal="center" vertical="center" wrapText="1"/>
    </xf>
    <xf numFmtId="0" fontId="6" fillId="3" borderId="49" xfId="7" applyFont="1" applyFill="1" applyBorder="1" applyAlignment="1">
      <alignment horizontal="center" vertical="center" wrapText="1"/>
    </xf>
    <xf numFmtId="0" fontId="6" fillId="3" borderId="39" xfId="7" applyFont="1" applyFill="1" applyBorder="1" applyAlignment="1">
      <alignment horizontal="center" vertical="center" wrapText="1"/>
    </xf>
    <xf numFmtId="0" fontId="6" fillId="3" borderId="13" xfId="7" applyFont="1" applyFill="1" applyBorder="1" applyAlignment="1">
      <alignment horizontal="center" vertical="center" wrapText="1"/>
    </xf>
    <xf numFmtId="0" fontId="6" fillId="3" borderId="40" xfId="7" applyFont="1" applyFill="1" applyBorder="1" applyAlignment="1">
      <alignment horizontal="center" vertical="center" wrapText="1"/>
    </xf>
    <xf numFmtId="0" fontId="6" fillId="4" borderId="22" xfId="4" applyFont="1" applyFill="1" applyBorder="1" applyAlignment="1">
      <alignment horizontal="left"/>
    </xf>
    <xf numFmtId="0" fontId="6" fillId="4" borderId="33" xfId="4" applyFont="1" applyFill="1" applyBorder="1" applyAlignment="1">
      <alignment horizontal="left"/>
    </xf>
    <xf numFmtId="0" fontId="6" fillId="4" borderId="34" xfId="4" applyFont="1" applyFill="1" applyBorder="1" applyAlignment="1">
      <alignment horizontal="left"/>
    </xf>
    <xf numFmtId="44" fontId="5" fillId="3" borderId="39" xfId="4" applyNumberFormat="1" applyFont="1" applyFill="1" applyBorder="1" applyAlignment="1">
      <alignment horizontal="center" vertical="center" wrapText="1"/>
    </xf>
    <xf numFmtId="44" fontId="5" fillId="3" borderId="40" xfId="4" applyNumberFormat="1" applyFont="1" applyFill="1" applyBorder="1" applyAlignment="1">
      <alignment horizontal="center" vertical="center" wrapText="1"/>
    </xf>
    <xf numFmtId="0" fontId="5" fillId="4" borderId="19" xfId="4" applyFont="1" applyFill="1" applyBorder="1" applyAlignment="1">
      <alignment horizontal="left"/>
    </xf>
    <xf numFmtId="0" fontId="5" fillId="4" borderId="20" xfId="4" applyFont="1" applyFill="1" applyBorder="1" applyAlignment="1">
      <alignment horizontal="left"/>
    </xf>
    <xf numFmtId="0" fontId="5" fillId="4" borderId="21" xfId="4" applyFont="1" applyFill="1" applyBorder="1" applyAlignment="1">
      <alignment horizontal="left"/>
    </xf>
    <xf numFmtId="2" fontId="5" fillId="3" borderId="35" xfId="4" applyNumberFormat="1" applyFont="1" applyFill="1" applyBorder="1" applyAlignment="1">
      <alignment horizontal="center" vertical="center" wrapText="1"/>
    </xf>
    <xf numFmtId="2" fontId="5" fillId="3" borderId="25" xfId="4" applyNumberFormat="1" applyFont="1" applyFill="1" applyBorder="1" applyAlignment="1">
      <alignment horizontal="center" vertical="center" wrapText="1"/>
    </xf>
    <xf numFmtId="0" fontId="5" fillId="3" borderId="24" xfId="4" applyFont="1" applyFill="1" applyBorder="1" applyAlignment="1">
      <alignment horizontal="center" vertical="center" wrapText="1"/>
    </xf>
    <xf numFmtId="0" fontId="5" fillId="3" borderId="25" xfId="4" applyFont="1" applyFill="1" applyBorder="1" applyAlignment="1">
      <alignment horizontal="center" vertical="center" wrapText="1"/>
    </xf>
    <xf numFmtId="2" fontId="5" fillId="3" borderId="24" xfId="4" applyNumberFormat="1" applyFont="1" applyFill="1" applyBorder="1" applyAlignment="1">
      <alignment horizontal="center" vertical="center" wrapText="1"/>
    </xf>
    <xf numFmtId="0" fontId="10" fillId="3" borderId="39" xfId="4" applyFont="1" applyFill="1" applyBorder="1" applyAlignment="1">
      <alignment horizontal="center" vertical="center" wrapText="1"/>
    </xf>
    <xf numFmtId="0" fontId="5" fillId="4" borderId="22" xfId="4" applyFont="1" applyFill="1" applyBorder="1" applyAlignment="1">
      <alignment horizontal="left"/>
    </xf>
    <xf numFmtId="0" fontId="5" fillId="4" borderId="33" xfId="4" applyFont="1" applyFill="1" applyBorder="1" applyAlignment="1">
      <alignment horizontal="left"/>
    </xf>
    <xf numFmtId="0" fontId="5" fillId="4" borderId="34" xfId="4" applyFont="1" applyFill="1" applyBorder="1" applyAlignment="1">
      <alignment horizontal="left"/>
    </xf>
    <xf numFmtId="0" fontId="5" fillId="3" borderId="2" xfId="4" applyFont="1" applyFill="1" applyBorder="1" applyAlignment="1">
      <alignment horizontal="center" vertical="center" wrapText="1"/>
    </xf>
    <xf numFmtId="0" fontId="5" fillId="3" borderId="3" xfId="4" applyFont="1" applyFill="1" applyBorder="1" applyAlignment="1">
      <alignment horizontal="center" vertical="center" wrapText="1"/>
    </xf>
    <xf numFmtId="2" fontId="5" fillId="3" borderId="2" xfId="4" applyNumberFormat="1" applyFont="1" applyFill="1" applyBorder="1" applyAlignment="1">
      <alignment horizontal="center" vertical="center" wrapText="1"/>
    </xf>
    <xf numFmtId="2" fontId="5" fillId="3" borderId="3" xfId="4" applyNumberFormat="1" applyFont="1" applyFill="1" applyBorder="1" applyAlignment="1">
      <alignment horizontal="center" vertical="center" wrapText="1"/>
    </xf>
    <xf numFmtId="44" fontId="5" fillId="3" borderId="2" xfId="5" applyFont="1" applyFill="1" applyBorder="1" applyAlignment="1">
      <alignment horizontal="center" vertical="center" wrapText="1"/>
    </xf>
    <xf numFmtId="44" fontId="5" fillId="3" borderId="3" xfId="5" applyFont="1" applyFill="1" applyBorder="1" applyAlignment="1">
      <alignment horizontal="center" vertical="center" wrapText="1"/>
    </xf>
    <xf numFmtId="44" fontId="5" fillId="3" borderId="6" xfId="5" applyFont="1" applyFill="1" applyBorder="1" applyAlignment="1">
      <alignment horizontal="center" vertical="center" wrapText="1"/>
    </xf>
    <xf numFmtId="44" fontId="5" fillId="3" borderId="7" xfId="5" applyFont="1" applyFill="1" applyBorder="1" applyAlignment="1">
      <alignment horizontal="center" vertical="center" wrapText="1"/>
    </xf>
    <xf numFmtId="2" fontId="5" fillId="3" borderId="1" xfId="4" applyNumberFormat="1" applyFont="1" applyFill="1" applyBorder="1" applyAlignment="1">
      <alignment horizontal="center" vertical="center" wrapText="1"/>
    </xf>
    <xf numFmtId="0" fontId="6" fillId="4" borderId="19" xfId="4" applyFont="1" applyFill="1" applyBorder="1" applyAlignment="1">
      <alignment horizontal="left"/>
    </xf>
    <xf numFmtId="0" fontId="6" fillId="4" borderId="20" xfId="4" applyFont="1" applyFill="1" applyBorder="1" applyAlignment="1">
      <alignment horizontal="left"/>
    </xf>
    <xf numFmtId="0" fontId="6" fillId="4" borderId="21" xfId="4" applyFont="1" applyFill="1" applyBorder="1" applyAlignment="1">
      <alignment horizontal="left"/>
    </xf>
    <xf numFmtId="0" fontId="5" fillId="5" borderId="2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5" fillId="5" borderId="6" xfId="4" applyFont="1" applyFill="1" applyBorder="1" applyAlignment="1">
      <alignment horizontal="center" vertical="center" wrapText="1"/>
    </xf>
    <xf numFmtId="0" fontId="5" fillId="5" borderId="7" xfId="4" applyFont="1" applyFill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/>
    </xf>
    <xf numFmtId="44" fontId="5" fillId="3" borderId="52" xfId="5" applyFont="1" applyFill="1" applyBorder="1" applyAlignment="1">
      <alignment horizontal="center" vertical="center" wrapText="1"/>
    </xf>
    <xf numFmtId="44" fontId="5" fillId="3" borderId="54" xfId="5" applyFont="1" applyFill="1" applyBorder="1" applyAlignment="1">
      <alignment horizontal="center" vertical="center" wrapText="1"/>
    </xf>
    <xf numFmtId="0" fontId="6" fillId="3" borderId="52" xfId="4" applyFont="1" applyFill="1" applyBorder="1" applyAlignment="1">
      <alignment horizontal="center" vertical="center" wrapText="1"/>
    </xf>
    <xf numFmtId="0" fontId="6" fillId="3" borderId="60" xfId="4" applyFont="1" applyFill="1" applyBorder="1" applyAlignment="1">
      <alignment horizontal="center" vertical="center" wrapText="1"/>
    </xf>
  </cellXfs>
  <cellStyles count="8">
    <cellStyle name="Comma" xfId="1" builtinId="3"/>
    <cellStyle name="Currency" xfId="2" builtinId="4"/>
    <cellStyle name="Currency 3" xfId="5" xr:uid="{00000000-0005-0000-0000-000002000000}"/>
    <cellStyle name="Normal" xfId="0" builtinId="0"/>
    <cellStyle name="Normal 7" xfId="4" xr:uid="{00000000-0005-0000-0000-000004000000}"/>
    <cellStyle name="Normal_Sheet1" xfId="7" xr:uid="{00000000-0005-0000-0000-000005000000}"/>
    <cellStyle name="Percent" xfId="3" builtinId="5"/>
    <cellStyle name="Percent 2" xfId="6" xr:uid="{00000000-0005-0000-0000-000007000000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4"/>
  <sheetViews>
    <sheetView workbookViewId="0">
      <selection sqref="A1:S1"/>
    </sheetView>
  </sheetViews>
  <sheetFormatPr baseColWidth="10" defaultColWidth="9.1640625" defaultRowHeight="14" x14ac:dyDescent="0.2"/>
  <cols>
    <col min="1" max="1" width="24.6640625" style="1" customWidth="1"/>
    <col min="2" max="2" width="6.83203125" style="239" bestFit="1" customWidth="1"/>
    <col min="3" max="3" width="9.83203125" style="202" bestFit="1" customWidth="1"/>
    <col min="4" max="4" width="6.83203125" style="239" bestFit="1" customWidth="1"/>
    <col min="5" max="5" width="9.83203125" style="202" bestFit="1" customWidth="1"/>
    <col min="6" max="6" width="5.6640625" style="239" bestFit="1" customWidth="1"/>
    <col min="7" max="7" width="8.83203125" style="202" bestFit="1" customWidth="1"/>
    <col min="8" max="8" width="4.6640625" style="239" bestFit="1" customWidth="1"/>
    <col min="9" max="9" width="8.83203125" style="202" bestFit="1" customWidth="1"/>
    <col min="10" max="10" width="6.83203125" style="239" bestFit="1" customWidth="1"/>
    <col min="11" max="11" width="9.83203125" style="202" bestFit="1" customWidth="1"/>
    <col min="12" max="12" width="6.6640625" style="239" customWidth="1"/>
    <col min="13" max="13" width="9.83203125" style="202" bestFit="1" customWidth="1"/>
    <col min="14" max="14" width="4.6640625" style="239" bestFit="1" customWidth="1"/>
    <col min="15" max="15" width="7.5" style="202" bestFit="1" customWidth="1"/>
    <col min="16" max="16" width="6.83203125" style="239" bestFit="1" customWidth="1"/>
    <col min="17" max="17" width="9.83203125" style="202" bestFit="1" customWidth="1"/>
    <col min="18" max="18" width="6.6640625" style="258" customWidth="1"/>
    <col min="19" max="19" width="6.6640625" style="258" bestFit="1" customWidth="1"/>
    <col min="20" max="16384" width="9.1640625" style="1"/>
  </cols>
  <sheetData>
    <row r="1" spans="1:20" ht="35" customHeight="1" thickBot="1" x14ac:dyDescent="0.25">
      <c r="A1" s="425" t="s">
        <v>73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</row>
    <row r="2" spans="1:20" ht="15" thickBot="1" x14ac:dyDescent="0.25">
      <c r="A2" s="294"/>
      <c r="B2" s="295"/>
      <c r="C2" s="296"/>
      <c r="D2" s="297"/>
      <c r="E2" s="298"/>
      <c r="F2" s="297"/>
      <c r="G2" s="298"/>
      <c r="H2" s="298"/>
      <c r="I2" s="298"/>
      <c r="J2" s="295"/>
      <c r="K2" s="298"/>
      <c r="L2" s="297"/>
      <c r="M2" s="298"/>
      <c r="N2" s="298"/>
      <c r="O2" s="298"/>
      <c r="P2" s="297"/>
      <c r="Q2" s="298"/>
      <c r="R2" s="299"/>
      <c r="S2" s="300"/>
    </row>
    <row r="3" spans="1:20" ht="14" customHeight="1" x14ac:dyDescent="0.2">
      <c r="A3" s="450" t="s">
        <v>79</v>
      </c>
      <c r="B3" s="430" t="s">
        <v>1</v>
      </c>
      <c r="C3" s="427"/>
      <c r="D3" s="432" t="s">
        <v>47</v>
      </c>
      <c r="E3" s="433"/>
      <c r="F3" s="432" t="s">
        <v>48</v>
      </c>
      <c r="G3" s="433"/>
      <c r="H3" s="432" t="s">
        <v>77</v>
      </c>
      <c r="I3" s="433"/>
      <c r="J3" s="426" t="s">
        <v>2</v>
      </c>
      <c r="K3" s="427"/>
      <c r="L3" s="426" t="s">
        <v>3</v>
      </c>
      <c r="M3" s="427"/>
      <c r="N3" s="426" t="s">
        <v>91</v>
      </c>
      <c r="O3" s="427"/>
      <c r="P3" s="436" t="s">
        <v>87</v>
      </c>
      <c r="Q3" s="437"/>
      <c r="R3" s="440" t="s">
        <v>88</v>
      </c>
      <c r="S3" s="441"/>
    </row>
    <row r="4" spans="1:20" ht="14" customHeight="1" thickBot="1" x14ac:dyDescent="0.25">
      <c r="A4" s="451"/>
      <c r="B4" s="431"/>
      <c r="C4" s="429"/>
      <c r="D4" s="434"/>
      <c r="E4" s="435"/>
      <c r="F4" s="434"/>
      <c r="G4" s="435"/>
      <c r="H4" s="434"/>
      <c r="I4" s="435"/>
      <c r="J4" s="428"/>
      <c r="K4" s="429"/>
      <c r="L4" s="428"/>
      <c r="M4" s="429"/>
      <c r="N4" s="428"/>
      <c r="O4" s="429"/>
      <c r="P4" s="438"/>
      <c r="Q4" s="439"/>
      <c r="R4" s="442"/>
      <c r="S4" s="443"/>
    </row>
    <row r="5" spans="1:20" ht="14" customHeight="1" thickBot="1" x14ac:dyDescent="0.25">
      <c r="A5" s="452"/>
      <c r="B5" s="301" t="s">
        <v>4</v>
      </c>
      <c r="C5" s="302" t="s">
        <v>5</v>
      </c>
      <c r="D5" s="303" t="s">
        <v>4</v>
      </c>
      <c r="E5" s="55" t="s">
        <v>5</v>
      </c>
      <c r="F5" s="303" t="s">
        <v>4</v>
      </c>
      <c r="G5" s="55" t="s">
        <v>5</v>
      </c>
      <c r="H5" s="55" t="s">
        <v>4</v>
      </c>
      <c r="I5" s="55" t="s">
        <v>5</v>
      </c>
      <c r="J5" s="303" t="s">
        <v>4</v>
      </c>
      <c r="K5" s="55" t="s">
        <v>5</v>
      </c>
      <c r="L5" s="303" t="s">
        <v>4</v>
      </c>
      <c r="M5" s="55" t="s">
        <v>5</v>
      </c>
      <c r="N5" s="55" t="s">
        <v>4</v>
      </c>
      <c r="O5" s="55" t="s">
        <v>5</v>
      </c>
      <c r="P5" s="303" t="s">
        <v>4</v>
      </c>
      <c r="Q5" s="304" t="s">
        <v>5</v>
      </c>
      <c r="R5" s="65" t="s">
        <v>4</v>
      </c>
      <c r="S5" s="56" t="s">
        <v>5</v>
      </c>
    </row>
    <row r="6" spans="1:20" x14ac:dyDescent="0.2">
      <c r="A6" s="470" t="s">
        <v>6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2"/>
    </row>
    <row r="7" spans="1:20" x14ac:dyDescent="0.2">
      <c r="A7" s="57" t="s">
        <v>7</v>
      </c>
      <c r="B7" s="102"/>
      <c r="C7" s="112"/>
      <c r="D7" s="104"/>
      <c r="E7" s="112"/>
      <c r="F7" s="104"/>
      <c r="G7" s="112"/>
      <c r="H7" s="104"/>
      <c r="I7" s="112"/>
      <c r="J7" s="104"/>
      <c r="K7" s="112"/>
      <c r="L7" s="104">
        <v>30</v>
      </c>
      <c r="M7" s="112">
        <v>1536958</v>
      </c>
      <c r="N7" s="104"/>
      <c r="O7" s="112"/>
      <c r="P7" s="104">
        <f>SUM(B7,D7,F7,H7,J7,L7,N7)</f>
        <v>30</v>
      </c>
      <c r="Q7" s="114">
        <f>SUM(C7,E7,G7,I7,K7,M7,O7)</f>
        <v>1536958</v>
      </c>
      <c r="R7" s="121">
        <f>P7/$P$38</f>
        <v>1.7550838930100857E-2</v>
      </c>
      <c r="S7" s="124">
        <f>Q7/$Q$38</f>
        <v>2.1560715175969299E-2</v>
      </c>
    </row>
    <row r="8" spans="1:20" x14ac:dyDescent="0.2">
      <c r="A8" s="57" t="s">
        <v>8</v>
      </c>
      <c r="B8" s="102">
        <v>22</v>
      </c>
      <c r="C8" s="112">
        <v>2788869</v>
      </c>
      <c r="D8" s="104">
        <v>2</v>
      </c>
      <c r="E8" s="112">
        <v>245295</v>
      </c>
      <c r="F8" s="104">
        <v>4</v>
      </c>
      <c r="G8" s="112">
        <v>494553</v>
      </c>
      <c r="H8" s="104"/>
      <c r="I8" s="112"/>
      <c r="J8" s="104">
        <v>5</v>
      </c>
      <c r="K8" s="112">
        <v>796178</v>
      </c>
      <c r="L8" s="104">
        <v>2</v>
      </c>
      <c r="M8" s="112">
        <v>251104</v>
      </c>
      <c r="N8" s="106"/>
      <c r="O8" s="112"/>
      <c r="P8" s="104">
        <f t="shared" ref="P8:Q9" si="0">SUM(B8,D8,F8,H8,J8,L8,N8)</f>
        <v>35</v>
      </c>
      <c r="Q8" s="114">
        <f t="shared" si="0"/>
        <v>4575999</v>
      </c>
      <c r="R8" s="121">
        <f>P8/$P$38</f>
        <v>2.0475978751784335E-2</v>
      </c>
      <c r="S8" s="124">
        <f>Q8/$Q$38</f>
        <v>6.419291293875326E-2</v>
      </c>
    </row>
    <row r="9" spans="1:20" x14ac:dyDescent="0.2">
      <c r="A9" s="57" t="s">
        <v>9</v>
      </c>
      <c r="B9" s="102">
        <v>175.44</v>
      </c>
      <c r="C9" s="112">
        <v>7984223.9900000002</v>
      </c>
      <c r="D9" s="104">
        <v>48.86</v>
      </c>
      <c r="E9" s="112">
        <v>1980218.5</v>
      </c>
      <c r="F9" s="104">
        <v>38.799999999999997</v>
      </c>
      <c r="G9" s="112">
        <v>1823789.04</v>
      </c>
      <c r="H9" s="104"/>
      <c r="I9" s="112"/>
      <c r="J9" s="104">
        <v>6</v>
      </c>
      <c r="K9" s="112">
        <v>297383</v>
      </c>
      <c r="L9" s="104">
        <v>45.5</v>
      </c>
      <c r="M9" s="112">
        <v>2034843.5</v>
      </c>
      <c r="N9" s="106">
        <v>3</v>
      </c>
      <c r="O9" s="112">
        <v>138365</v>
      </c>
      <c r="P9" s="104">
        <f t="shared" si="0"/>
        <v>317.60000000000002</v>
      </c>
      <c r="Q9" s="114">
        <f t="shared" si="0"/>
        <v>14258823.030000001</v>
      </c>
      <c r="R9" s="121">
        <f>P9/$P$38</f>
        <v>0.18580488147333443</v>
      </c>
      <c r="S9" s="124">
        <f>Q9/$Q$38</f>
        <v>0.20002525904701465</v>
      </c>
    </row>
    <row r="10" spans="1:20" x14ac:dyDescent="0.2">
      <c r="A10" s="57" t="s">
        <v>10</v>
      </c>
      <c r="B10" s="102">
        <v>3.25</v>
      </c>
      <c r="C10" s="112">
        <v>99360</v>
      </c>
      <c r="D10" s="104">
        <v>0.5</v>
      </c>
      <c r="E10" s="112">
        <v>15991</v>
      </c>
      <c r="F10" s="104"/>
      <c r="G10" s="112"/>
      <c r="H10" s="104"/>
      <c r="I10" s="112"/>
      <c r="J10" s="104"/>
      <c r="K10" s="112"/>
      <c r="L10" s="104">
        <v>9</v>
      </c>
      <c r="M10" s="112">
        <v>152368.79999999999</v>
      </c>
      <c r="N10" s="104"/>
      <c r="O10" s="112"/>
      <c r="P10" s="104">
        <f>SUM(B10,D10,F10,H10,J10,L10,N10)</f>
        <v>12.75</v>
      </c>
      <c r="Q10" s="114">
        <f>SUM(C10,E10,G10,I10,K10,M10,O10)</f>
        <v>267719.8</v>
      </c>
      <c r="R10" s="121">
        <f>P10/$P$38</f>
        <v>7.4591065452928639E-3</v>
      </c>
      <c r="S10" s="124">
        <f>Q10/$Q$38</f>
        <v>3.7556200981207458E-3</v>
      </c>
      <c r="T10" s="3"/>
    </row>
    <row r="11" spans="1:20" x14ac:dyDescent="0.2">
      <c r="A11" s="57" t="s">
        <v>44</v>
      </c>
      <c r="B11" s="102"/>
      <c r="C11" s="112"/>
      <c r="D11" s="104"/>
      <c r="E11" s="112"/>
      <c r="F11" s="104"/>
      <c r="G11" s="112"/>
      <c r="H11" s="104"/>
      <c r="I11" s="112"/>
      <c r="J11" s="104"/>
      <c r="K11" s="112"/>
      <c r="L11" s="104"/>
      <c r="M11" s="112"/>
      <c r="N11" s="104"/>
      <c r="O11" s="112"/>
      <c r="P11" s="104"/>
      <c r="Q11" s="114"/>
      <c r="R11" s="121"/>
      <c r="S11" s="124"/>
      <c r="T11" s="3"/>
    </row>
    <row r="12" spans="1:20" x14ac:dyDescent="0.2">
      <c r="A12" s="138" t="s">
        <v>70</v>
      </c>
      <c r="B12" s="102">
        <v>20</v>
      </c>
      <c r="C12" s="114">
        <v>1651207</v>
      </c>
      <c r="D12" s="143">
        <v>3</v>
      </c>
      <c r="E12" s="114">
        <v>246037</v>
      </c>
      <c r="F12" s="143">
        <v>9</v>
      </c>
      <c r="G12" s="114">
        <v>659430</v>
      </c>
      <c r="H12" s="143"/>
      <c r="I12" s="114"/>
      <c r="J12" s="143">
        <v>1</v>
      </c>
      <c r="K12" s="114">
        <v>60739</v>
      </c>
      <c r="L12" s="143">
        <v>14</v>
      </c>
      <c r="M12" s="114">
        <v>1094224.6000000001</v>
      </c>
      <c r="N12" s="143">
        <v>1</v>
      </c>
      <c r="O12" s="114">
        <v>63000</v>
      </c>
      <c r="P12" s="104">
        <f t="shared" ref="P12:P13" si="1">SUM(B12,D12,F12,H12,J12,L12,N12)</f>
        <v>48</v>
      </c>
      <c r="Q12" s="114">
        <f t="shared" ref="Q12:Q13" si="2">SUM(C12,E12,G12,I12,K12,M12,O12)</f>
        <v>3774637.6</v>
      </c>
      <c r="R12" s="121">
        <f>P12/$P$38</f>
        <v>2.8081342288161372E-2</v>
      </c>
      <c r="S12" s="124">
        <f>Q12/$Q$38</f>
        <v>5.2951275302320772E-2</v>
      </c>
      <c r="T12" s="3"/>
    </row>
    <row r="13" spans="1:20" x14ac:dyDescent="0.2">
      <c r="A13" s="138" t="s">
        <v>69</v>
      </c>
      <c r="B13" s="102"/>
      <c r="C13" s="114"/>
      <c r="D13" s="143"/>
      <c r="E13" s="114"/>
      <c r="F13" s="143"/>
      <c r="G13" s="114"/>
      <c r="H13" s="143"/>
      <c r="I13" s="114"/>
      <c r="J13" s="143"/>
      <c r="K13" s="114"/>
      <c r="L13" s="143">
        <v>5</v>
      </c>
      <c r="M13" s="114">
        <v>126033</v>
      </c>
      <c r="N13" s="143"/>
      <c r="O13" s="114"/>
      <c r="P13" s="104">
        <f t="shared" si="1"/>
        <v>5</v>
      </c>
      <c r="Q13" s="114">
        <f t="shared" si="2"/>
        <v>126033</v>
      </c>
      <c r="R13" s="121">
        <f t="shared" ref="R13" si="3">P13/$P$38</f>
        <v>2.9251398216834762E-3</v>
      </c>
      <c r="S13" s="124">
        <f t="shared" ref="S13" si="4">Q13/$Q$38</f>
        <v>1.7680129292882035E-3</v>
      </c>
      <c r="T13" s="3"/>
    </row>
    <row r="14" spans="1:20" x14ac:dyDescent="0.2">
      <c r="A14" s="67" t="s">
        <v>38</v>
      </c>
      <c r="B14" s="265">
        <f>SUM(B7:B13)</f>
        <v>220.69</v>
      </c>
      <c r="C14" s="266">
        <f t="shared" ref="C14:G14" si="5">SUM(C7:C13)</f>
        <v>12523659.99</v>
      </c>
      <c r="D14" s="267">
        <f t="shared" si="5"/>
        <v>54.36</v>
      </c>
      <c r="E14" s="266">
        <f t="shared" si="5"/>
        <v>2487541.5</v>
      </c>
      <c r="F14" s="267">
        <f t="shared" si="5"/>
        <v>51.8</v>
      </c>
      <c r="G14" s="266">
        <f t="shared" si="5"/>
        <v>2977772.04</v>
      </c>
      <c r="H14" s="267"/>
      <c r="I14" s="266"/>
      <c r="J14" s="267">
        <f t="shared" ref="J14:S14" si="6">SUM(J7:J13)</f>
        <v>12</v>
      </c>
      <c r="K14" s="266">
        <f t="shared" si="6"/>
        <v>1154300</v>
      </c>
      <c r="L14" s="267">
        <f t="shared" si="6"/>
        <v>105.5</v>
      </c>
      <c r="M14" s="266">
        <f t="shared" si="6"/>
        <v>5195531.9000000004</v>
      </c>
      <c r="N14" s="267">
        <f t="shared" si="6"/>
        <v>4</v>
      </c>
      <c r="O14" s="266">
        <f t="shared" si="6"/>
        <v>201365</v>
      </c>
      <c r="P14" s="267">
        <f t="shared" si="6"/>
        <v>448.35</v>
      </c>
      <c r="Q14" s="273">
        <f t="shared" si="6"/>
        <v>24540170.430000003</v>
      </c>
      <c r="R14" s="123">
        <f t="shared" si="6"/>
        <v>0.26229728781035733</v>
      </c>
      <c r="S14" s="126">
        <f t="shared" si="6"/>
        <v>0.34425379549146695</v>
      </c>
      <c r="T14" s="4"/>
    </row>
    <row r="15" spans="1:20" x14ac:dyDescent="0.2">
      <c r="A15" s="33"/>
      <c r="B15" s="230"/>
      <c r="C15" s="118"/>
      <c r="D15" s="231"/>
      <c r="E15" s="197"/>
      <c r="F15" s="231"/>
      <c r="G15" s="197"/>
      <c r="H15" s="245"/>
      <c r="I15" s="197"/>
      <c r="J15" s="230"/>
      <c r="K15" s="197"/>
      <c r="L15" s="231"/>
      <c r="M15" s="197"/>
      <c r="N15" s="245"/>
      <c r="O15" s="197"/>
      <c r="P15" s="231"/>
      <c r="Q15" s="197"/>
      <c r="R15" s="194"/>
      <c r="S15" s="195"/>
    </row>
    <row r="16" spans="1:20" x14ac:dyDescent="0.2">
      <c r="A16" s="465" t="s">
        <v>11</v>
      </c>
      <c r="B16" s="466"/>
      <c r="C16" s="466"/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7"/>
    </row>
    <row r="17" spans="1:20" x14ac:dyDescent="0.2">
      <c r="A17" s="58" t="s">
        <v>12</v>
      </c>
      <c r="B17" s="102">
        <v>380.75</v>
      </c>
      <c r="C17" s="117">
        <v>24541195</v>
      </c>
      <c r="D17" s="104"/>
      <c r="E17" s="112"/>
      <c r="F17" s="104"/>
      <c r="G17" s="112"/>
      <c r="H17" s="104"/>
      <c r="I17" s="112"/>
      <c r="J17" s="104"/>
      <c r="K17" s="112"/>
      <c r="L17" s="104"/>
      <c r="M17" s="112"/>
      <c r="N17" s="104"/>
      <c r="O17" s="112"/>
      <c r="P17" s="104">
        <f>SUM(B17,D17,F17,H17,J17,L17,N17)</f>
        <v>380.75</v>
      </c>
      <c r="Q17" s="115">
        <f>SUM(C17,E17,G17,I17,K17,M17,O17)</f>
        <v>24541195</v>
      </c>
      <c r="R17" s="121">
        <f>P17/$P$38</f>
        <v>0.2227493974211967</v>
      </c>
      <c r="S17" s="124">
        <f>Q17/$Q$38</f>
        <v>0.34426816833831625</v>
      </c>
    </row>
    <row r="18" spans="1:20" x14ac:dyDescent="0.2">
      <c r="A18" s="57" t="s">
        <v>13</v>
      </c>
      <c r="B18" s="102"/>
      <c r="C18" s="117"/>
      <c r="D18" s="104"/>
      <c r="E18" s="112"/>
      <c r="F18" s="104"/>
      <c r="G18" s="112"/>
      <c r="H18" s="104"/>
      <c r="I18" s="112"/>
      <c r="J18" s="104"/>
      <c r="K18" s="112"/>
      <c r="L18" s="104"/>
      <c r="M18" s="112"/>
      <c r="N18" s="104"/>
      <c r="O18" s="112"/>
      <c r="P18" s="104"/>
      <c r="Q18" s="115"/>
      <c r="R18" s="121"/>
      <c r="S18" s="124"/>
    </row>
    <row r="19" spans="1:20" x14ac:dyDescent="0.2">
      <c r="A19" s="57" t="s">
        <v>14</v>
      </c>
      <c r="B19" s="102">
        <v>59.96</v>
      </c>
      <c r="C19" s="117">
        <v>726928</v>
      </c>
      <c r="D19" s="104"/>
      <c r="E19" s="112"/>
      <c r="F19" s="104"/>
      <c r="G19" s="112"/>
      <c r="H19" s="104"/>
      <c r="I19" s="112"/>
      <c r="J19" s="104"/>
      <c r="K19" s="112"/>
      <c r="L19" s="104"/>
      <c r="M19" s="112"/>
      <c r="N19" s="104"/>
      <c r="O19" s="112"/>
      <c r="P19" s="104">
        <f t="shared" ref="P19:Q24" si="7">SUM(B19,D19,F19,H19,J19,L19,N19)</f>
        <v>59.96</v>
      </c>
      <c r="Q19" s="115">
        <f t="shared" si="7"/>
        <v>726928</v>
      </c>
      <c r="R19" s="121">
        <f>P19/$P$38</f>
        <v>3.507827674162825E-2</v>
      </c>
      <c r="S19" s="124">
        <f>Q19/$Q$38</f>
        <v>1.0197472905204313E-2</v>
      </c>
    </row>
    <row r="20" spans="1:20" x14ac:dyDescent="0.2">
      <c r="A20" s="57" t="s">
        <v>15</v>
      </c>
      <c r="B20" s="102">
        <v>24</v>
      </c>
      <c r="C20" s="117">
        <v>1634942.99</v>
      </c>
      <c r="D20" s="104"/>
      <c r="E20" s="112"/>
      <c r="F20" s="104"/>
      <c r="G20" s="112"/>
      <c r="H20" s="104"/>
      <c r="I20" s="112"/>
      <c r="J20" s="104"/>
      <c r="K20" s="112"/>
      <c r="L20" s="104"/>
      <c r="M20" s="112"/>
      <c r="N20" s="104"/>
      <c r="O20" s="112"/>
      <c r="P20" s="104">
        <f t="shared" si="7"/>
        <v>24</v>
      </c>
      <c r="Q20" s="115">
        <f t="shared" si="7"/>
        <v>1634942.99</v>
      </c>
      <c r="R20" s="121">
        <f>P20/$P$38</f>
        <v>1.4040671144080686E-2</v>
      </c>
      <c r="S20" s="124">
        <f>Q20/$Q$38</f>
        <v>2.2935265723811334E-2</v>
      </c>
    </row>
    <row r="21" spans="1:20" x14ac:dyDescent="0.2">
      <c r="A21" s="6" t="s">
        <v>16</v>
      </c>
      <c r="B21" s="102">
        <v>2</v>
      </c>
      <c r="C21" s="117">
        <v>90000</v>
      </c>
      <c r="D21" s="104"/>
      <c r="E21" s="112"/>
      <c r="F21" s="104"/>
      <c r="G21" s="112"/>
      <c r="H21" s="104"/>
      <c r="I21" s="112"/>
      <c r="J21" s="104"/>
      <c r="K21" s="112"/>
      <c r="L21" s="104"/>
      <c r="M21" s="112"/>
      <c r="N21" s="104"/>
      <c r="O21" s="112"/>
      <c r="P21" s="104">
        <f>SUM(B21,D21,F21,H21,J21,L21,N21)</f>
        <v>2</v>
      </c>
      <c r="Q21" s="115">
        <f>SUM(C21,E21,G21,I21,K21,M21,O21)</f>
        <v>90000</v>
      </c>
      <c r="R21" s="121">
        <f>P21/$P$38</f>
        <v>1.1700559286733905E-3</v>
      </c>
      <c r="S21" s="124">
        <f>Q21/$Q$38</f>
        <v>1.2625357139474447E-3</v>
      </c>
    </row>
    <row r="22" spans="1:20" x14ac:dyDescent="0.2">
      <c r="A22" s="58" t="s">
        <v>17</v>
      </c>
      <c r="B22" s="102"/>
      <c r="C22" s="117"/>
      <c r="D22" s="104"/>
      <c r="E22" s="112"/>
      <c r="F22" s="104"/>
      <c r="G22" s="112"/>
      <c r="H22" s="104"/>
      <c r="I22" s="112"/>
      <c r="J22" s="104"/>
      <c r="K22" s="112"/>
      <c r="L22" s="104"/>
      <c r="M22" s="112"/>
      <c r="N22" s="104"/>
      <c r="O22" s="112"/>
      <c r="P22" s="104"/>
      <c r="Q22" s="115"/>
      <c r="R22" s="121"/>
      <c r="S22" s="124"/>
    </row>
    <row r="23" spans="1:20" x14ac:dyDescent="0.2">
      <c r="A23" s="148" t="s">
        <v>90</v>
      </c>
      <c r="B23" s="102"/>
      <c r="C23" s="117"/>
      <c r="D23" s="104"/>
      <c r="E23" s="112"/>
      <c r="F23" s="104"/>
      <c r="G23" s="112"/>
      <c r="H23" s="104"/>
      <c r="I23" s="112"/>
      <c r="J23" s="104"/>
      <c r="K23" s="112"/>
      <c r="L23" s="104"/>
      <c r="M23" s="112"/>
      <c r="N23" s="104"/>
      <c r="O23" s="112"/>
      <c r="P23" s="104"/>
      <c r="Q23" s="115"/>
      <c r="R23" s="121"/>
      <c r="S23" s="124"/>
      <c r="T23" s="3"/>
    </row>
    <row r="24" spans="1:20" x14ac:dyDescent="0.2">
      <c r="A24" s="58" t="s">
        <v>18</v>
      </c>
      <c r="B24" s="102">
        <v>50</v>
      </c>
      <c r="C24" s="117">
        <v>1767507</v>
      </c>
      <c r="D24" s="104"/>
      <c r="E24" s="112"/>
      <c r="F24" s="104"/>
      <c r="G24" s="112"/>
      <c r="H24" s="104"/>
      <c r="I24" s="112"/>
      <c r="J24" s="104"/>
      <c r="K24" s="112"/>
      <c r="L24" s="104"/>
      <c r="M24" s="112"/>
      <c r="N24" s="104"/>
      <c r="O24" s="112"/>
      <c r="P24" s="104">
        <f t="shared" si="7"/>
        <v>50</v>
      </c>
      <c r="Q24" s="115">
        <f t="shared" si="7"/>
        <v>1767507</v>
      </c>
      <c r="R24" s="121">
        <f>P24/$P$38</f>
        <v>2.9251398216834763E-2</v>
      </c>
      <c r="S24" s="124">
        <f>Q24/$Q$38</f>
        <v>2.4794896801690069E-2</v>
      </c>
      <c r="T24" s="3"/>
    </row>
    <row r="25" spans="1:20" x14ac:dyDescent="0.2">
      <c r="A25" s="14" t="s">
        <v>45</v>
      </c>
      <c r="B25" s="102"/>
      <c r="C25" s="117"/>
      <c r="D25" s="104"/>
      <c r="E25" s="112"/>
      <c r="F25" s="104"/>
      <c r="G25" s="112"/>
      <c r="H25" s="104"/>
      <c r="I25" s="112"/>
      <c r="J25" s="104"/>
      <c r="K25" s="112"/>
      <c r="L25" s="104"/>
      <c r="M25" s="112"/>
      <c r="N25" s="104"/>
      <c r="O25" s="112"/>
      <c r="P25" s="104"/>
      <c r="Q25" s="115"/>
      <c r="R25" s="121"/>
      <c r="S25" s="124"/>
    </row>
    <row r="26" spans="1:20" x14ac:dyDescent="0.2">
      <c r="A26" s="153" t="s">
        <v>71</v>
      </c>
      <c r="B26" s="102">
        <v>42.75</v>
      </c>
      <c r="C26" s="115">
        <v>566168.52</v>
      </c>
      <c r="D26" s="143"/>
      <c r="E26" s="114"/>
      <c r="F26" s="143"/>
      <c r="G26" s="114"/>
      <c r="H26" s="143"/>
      <c r="I26" s="114"/>
      <c r="J26" s="143"/>
      <c r="K26" s="114"/>
      <c r="L26" s="143"/>
      <c r="M26" s="114"/>
      <c r="N26" s="143"/>
      <c r="O26" s="114"/>
      <c r="P26" s="104">
        <f t="shared" ref="P26:Q26" si="8">SUM(B26,D26,F26,H26,J26,L26,N26)</f>
        <v>42.75</v>
      </c>
      <c r="Q26" s="115">
        <f t="shared" si="8"/>
        <v>566168.52</v>
      </c>
      <c r="R26" s="121">
        <f>P26/$P$38</f>
        <v>2.5009945475393723E-2</v>
      </c>
      <c r="S26" s="124">
        <f>Q26/$Q$38</f>
        <v>7.9423108512529806E-3</v>
      </c>
    </row>
    <row r="27" spans="1:20" x14ac:dyDescent="0.2">
      <c r="A27" s="67" t="s">
        <v>38</v>
      </c>
      <c r="B27" s="103">
        <f>SUM(B17:B26)</f>
        <v>559.46</v>
      </c>
      <c r="C27" s="116">
        <f>SUM(C17:C26)</f>
        <v>29326741.509999998</v>
      </c>
      <c r="D27" s="105"/>
      <c r="E27" s="116"/>
      <c r="F27" s="105"/>
      <c r="G27" s="116"/>
      <c r="H27" s="105"/>
      <c r="I27" s="116"/>
      <c r="J27" s="105"/>
      <c r="K27" s="116"/>
      <c r="L27" s="105"/>
      <c r="M27" s="116"/>
      <c r="N27" s="105"/>
      <c r="O27" s="116"/>
      <c r="P27" s="105">
        <f>SUM(P17:P26)</f>
        <v>559.46</v>
      </c>
      <c r="Q27" s="116">
        <f>SUM(Q17:Q26)</f>
        <v>29326741.509999998</v>
      </c>
      <c r="R27" s="123">
        <f>SUM(R17:R26)</f>
        <v>0.32729974492780745</v>
      </c>
      <c r="S27" s="126">
        <f>SUM(S17:S26)</f>
        <v>0.41140065033422235</v>
      </c>
      <c r="T27" s="4"/>
    </row>
    <row r="28" spans="1:20" x14ac:dyDescent="0.2">
      <c r="A28" s="33"/>
      <c r="B28" s="230"/>
      <c r="C28" s="118"/>
      <c r="D28" s="231"/>
      <c r="E28" s="197"/>
      <c r="F28" s="231"/>
      <c r="G28" s="197"/>
      <c r="H28" s="245"/>
      <c r="I28" s="197"/>
      <c r="J28" s="230"/>
      <c r="K28" s="197"/>
      <c r="L28" s="231"/>
      <c r="M28" s="197"/>
      <c r="N28" s="245"/>
      <c r="O28" s="197"/>
      <c r="P28" s="231"/>
      <c r="Q28" s="197"/>
      <c r="R28" s="194"/>
      <c r="S28" s="195"/>
    </row>
    <row r="29" spans="1:20" x14ac:dyDescent="0.2">
      <c r="A29" s="465" t="s">
        <v>19</v>
      </c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7"/>
    </row>
    <row r="30" spans="1:20" x14ac:dyDescent="0.2">
      <c r="A30" s="2" t="s">
        <v>20</v>
      </c>
      <c r="B30" s="102">
        <v>201.92</v>
      </c>
      <c r="C30" s="112">
        <v>4965116.0999999996</v>
      </c>
      <c r="D30" s="104">
        <v>32</v>
      </c>
      <c r="E30" s="112">
        <v>757731</v>
      </c>
      <c r="F30" s="104">
        <v>54</v>
      </c>
      <c r="G30" s="112">
        <v>1342341</v>
      </c>
      <c r="H30" s="106"/>
      <c r="I30" s="112"/>
      <c r="J30" s="104">
        <v>5</v>
      </c>
      <c r="K30" s="112">
        <v>175578</v>
      </c>
      <c r="L30" s="104">
        <v>48.84</v>
      </c>
      <c r="M30" s="112">
        <v>1164211.75</v>
      </c>
      <c r="N30" s="106">
        <v>2</v>
      </c>
      <c r="O30" s="112">
        <v>49335</v>
      </c>
      <c r="P30" s="104">
        <f>SUM(B30,D30,F30,H30,J30,L30,N30)</f>
        <v>343.76</v>
      </c>
      <c r="Q30" s="114">
        <f>SUM(C30,E30,G30,I30,K30,M30,O30)</f>
        <v>8454312.8499999996</v>
      </c>
      <c r="R30" s="121">
        <f>P30/$P$38</f>
        <v>0.20110921302038234</v>
      </c>
      <c r="S30" s="124">
        <f>Q30/$Q$38</f>
        <v>0.11859857677788674</v>
      </c>
    </row>
    <row r="31" spans="1:20" x14ac:dyDescent="0.2">
      <c r="A31" s="2" t="s">
        <v>21</v>
      </c>
      <c r="B31" s="102"/>
      <c r="C31" s="112"/>
      <c r="D31" s="104"/>
      <c r="E31" s="112"/>
      <c r="F31" s="104"/>
      <c r="G31" s="112"/>
      <c r="H31" s="106"/>
      <c r="I31" s="112"/>
      <c r="J31" s="104"/>
      <c r="K31" s="112"/>
      <c r="L31" s="104"/>
      <c r="M31" s="112"/>
      <c r="N31" s="106"/>
      <c r="O31" s="112"/>
      <c r="P31" s="104"/>
      <c r="Q31" s="114"/>
      <c r="R31" s="121"/>
      <c r="S31" s="124"/>
    </row>
    <row r="32" spans="1:20" x14ac:dyDescent="0.2">
      <c r="A32" s="2" t="s">
        <v>22</v>
      </c>
      <c r="B32" s="107"/>
      <c r="C32" s="112"/>
      <c r="D32" s="104"/>
      <c r="E32" s="112"/>
      <c r="F32" s="104"/>
      <c r="G32" s="112"/>
      <c r="H32" s="104"/>
      <c r="I32" s="112"/>
      <c r="J32" s="104"/>
      <c r="K32" s="112"/>
      <c r="L32" s="104">
        <v>27</v>
      </c>
      <c r="M32" s="112">
        <v>987272</v>
      </c>
      <c r="N32" s="104"/>
      <c r="O32" s="112"/>
      <c r="P32" s="104">
        <f t="shared" ref="P32:Q35" si="9">SUM(B32,D32,F32,H32,J32,L32,N32)</f>
        <v>27</v>
      </c>
      <c r="Q32" s="114">
        <f t="shared" si="9"/>
        <v>987272</v>
      </c>
      <c r="R32" s="121">
        <f t="shared" ref="R32:R35" si="10">P32/$P$38</f>
        <v>1.5795755037090773E-2</v>
      </c>
      <c r="S32" s="124">
        <f t="shared" ref="S32:S35" si="11">Q32/$Q$38</f>
        <v>1.3849623993114686E-2</v>
      </c>
    </row>
    <row r="33" spans="1:20" x14ac:dyDescent="0.2">
      <c r="A33" s="2" t="s">
        <v>23</v>
      </c>
      <c r="B33" s="102">
        <v>8.67</v>
      </c>
      <c r="C33" s="112">
        <v>186821.7</v>
      </c>
      <c r="D33" s="104"/>
      <c r="E33" s="112"/>
      <c r="F33" s="104">
        <v>114</v>
      </c>
      <c r="G33" s="112">
        <v>2388087</v>
      </c>
      <c r="H33" s="104"/>
      <c r="I33" s="112"/>
      <c r="J33" s="104"/>
      <c r="K33" s="112"/>
      <c r="L33" s="104">
        <v>89.8</v>
      </c>
      <c r="M33" s="112">
        <v>1824373.2</v>
      </c>
      <c r="N33" s="106"/>
      <c r="O33" s="112"/>
      <c r="P33" s="104">
        <f t="shared" si="9"/>
        <v>212.47</v>
      </c>
      <c r="Q33" s="114">
        <f t="shared" si="9"/>
        <v>4399281.9000000004</v>
      </c>
      <c r="R33" s="121">
        <f t="shared" si="10"/>
        <v>0.12430089158261763</v>
      </c>
      <c r="S33" s="124">
        <f t="shared" si="11"/>
        <v>6.1713894605250799E-2</v>
      </c>
    </row>
    <row r="34" spans="1:20" x14ac:dyDescent="0.2">
      <c r="A34" s="2" t="s">
        <v>24</v>
      </c>
      <c r="B34" s="102">
        <v>1</v>
      </c>
      <c r="C34" s="112">
        <v>24940.49</v>
      </c>
      <c r="D34" s="104"/>
      <c r="E34" s="112"/>
      <c r="F34" s="104">
        <v>45</v>
      </c>
      <c r="G34" s="112">
        <v>1376622</v>
      </c>
      <c r="H34" s="104"/>
      <c r="I34" s="112"/>
      <c r="J34" s="104"/>
      <c r="K34" s="112"/>
      <c r="L34" s="104">
        <v>24</v>
      </c>
      <c r="M34" s="112">
        <v>666432</v>
      </c>
      <c r="N34" s="106"/>
      <c r="O34" s="112"/>
      <c r="P34" s="104">
        <f t="shared" si="9"/>
        <v>70</v>
      </c>
      <c r="Q34" s="114">
        <f t="shared" si="9"/>
        <v>2067994.49</v>
      </c>
      <c r="R34" s="121">
        <f t="shared" si="10"/>
        <v>4.095195750356867E-2</v>
      </c>
      <c r="S34" s="124">
        <f t="shared" si="11"/>
        <v>2.9010187776350355E-2</v>
      </c>
    </row>
    <row r="35" spans="1:20" x14ac:dyDescent="0.2">
      <c r="A35" s="27" t="s">
        <v>25</v>
      </c>
      <c r="B35" s="102">
        <v>24.28</v>
      </c>
      <c r="C35" s="112">
        <v>738016.5</v>
      </c>
      <c r="D35" s="104">
        <v>2</v>
      </c>
      <c r="E35" s="112">
        <v>55360.5</v>
      </c>
      <c r="F35" s="104">
        <v>5</v>
      </c>
      <c r="G35" s="112">
        <v>156838.5</v>
      </c>
      <c r="H35" s="104"/>
      <c r="I35" s="112"/>
      <c r="J35" s="104">
        <v>1</v>
      </c>
      <c r="K35" s="112">
        <v>30244.5</v>
      </c>
      <c r="L35" s="104">
        <v>16</v>
      </c>
      <c r="M35" s="112">
        <v>528879</v>
      </c>
      <c r="N35" s="106"/>
      <c r="O35" s="112"/>
      <c r="P35" s="104">
        <f t="shared" si="9"/>
        <v>48.28</v>
      </c>
      <c r="Q35" s="114">
        <f t="shared" si="9"/>
        <v>1509339</v>
      </c>
      <c r="R35" s="121">
        <f t="shared" si="10"/>
        <v>2.8245150118175646E-2</v>
      </c>
      <c r="S35" s="124">
        <f t="shared" si="11"/>
        <v>2.1173271021708025E-2</v>
      </c>
      <c r="T35" s="3"/>
    </row>
    <row r="36" spans="1:20" x14ac:dyDescent="0.2">
      <c r="A36" s="59" t="s">
        <v>38</v>
      </c>
      <c r="B36" s="103">
        <f>SUM(B30:B35)</f>
        <v>235.86999999999998</v>
      </c>
      <c r="C36" s="113">
        <f t="shared" ref="C36:R36" si="12">SUM(C30:C35)</f>
        <v>5914894.79</v>
      </c>
      <c r="D36" s="105">
        <f t="shared" si="12"/>
        <v>34</v>
      </c>
      <c r="E36" s="113">
        <f t="shared" si="12"/>
        <v>813091.5</v>
      </c>
      <c r="F36" s="105">
        <f t="shared" si="12"/>
        <v>218</v>
      </c>
      <c r="G36" s="113">
        <f t="shared" si="12"/>
        <v>5263888.5</v>
      </c>
      <c r="H36" s="105"/>
      <c r="I36" s="113"/>
      <c r="J36" s="105">
        <f t="shared" si="12"/>
        <v>6</v>
      </c>
      <c r="K36" s="113">
        <f t="shared" si="12"/>
        <v>205822.5</v>
      </c>
      <c r="L36" s="105">
        <f t="shared" si="12"/>
        <v>205.64</v>
      </c>
      <c r="M36" s="113">
        <f t="shared" si="12"/>
        <v>5171167.95</v>
      </c>
      <c r="N36" s="105">
        <f t="shared" si="12"/>
        <v>2</v>
      </c>
      <c r="O36" s="113">
        <f t="shared" si="12"/>
        <v>49335</v>
      </c>
      <c r="P36" s="105">
        <f t="shared" si="12"/>
        <v>701.51</v>
      </c>
      <c r="Q36" s="113">
        <f t="shared" si="12"/>
        <v>17418200.240000002</v>
      </c>
      <c r="R36" s="123">
        <f t="shared" si="12"/>
        <v>0.41040296726183506</v>
      </c>
      <c r="S36" s="126">
        <f>SUM(S30:S35)</f>
        <v>0.24434555417431061</v>
      </c>
      <c r="T36" s="4"/>
    </row>
    <row r="37" spans="1:20" x14ac:dyDescent="0.2">
      <c r="A37" s="35"/>
      <c r="B37" s="230"/>
      <c r="C37" s="118"/>
      <c r="D37" s="240"/>
      <c r="E37" s="120"/>
      <c r="F37" s="240"/>
      <c r="G37" s="120"/>
      <c r="H37" s="246"/>
      <c r="I37" s="120"/>
      <c r="J37" s="230"/>
      <c r="K37" s="120"/>
      <c r="L37" s="240"/>
      <c r="M37" s="120"/>
      <c r="N37" s="246"/>
      <c r="O37" s="120"/>
      <c r="P37" s="240"/>
      <c r="Q37" s="120"/>
      <c r="R37" s="194"/>
      <c r="S37" s="195"/>
    </row>
    <row r="38" spans="1:20" x14ac:dyDescent="0.2">
      <c r="A38" s="60" t="s">
        <v>26</v>
      </c>
      <c r="B38" s="108">
        <f>SUM(B14, B27,B36)</f>
        <v>1016.0200000000001</v>
      </c>
      <c r="C38" s="119">
        <f t="shared" ref="C38:Q38" si="13">SUM(C14, C27,C36)</f>
        <v>47765296.289999999</v>
      </c>
      <c r="D38" s="109">
        <f t="shared" si="13"/>
        <v>88.36</v>
      </c>
      <c r="E38" s="119">
        <f t="shared" si="13"/>
        <v>3300633</v>
      </c>
      <c r="F38" s="109">
        <f t="shared" si="13"/>
        <v>269.8</v>
      </c>
      <c r="G38" s="119">
        <f t="shared" si="13"/>
        <v>8241660.54</v>
      </c>
      <c r="H38" s="109"/>
      <c r="I38" s="119"/>
      <c r="J38" s="109">
        <f t="shared" si="13"/>
        <v>18</v>
      </c>
      <c r="K38" s="119">
        <f t="shared" si="13"/>
        <v>1360122.5</v>
      </c>
      <c r="L38" s="109">
        <f t="shared" si="13"/>
        <v>311.14</v>
      </c>
      <c r="M38" s="119">
        <f t="shared" si="13"/>
        <v>10366699.850000001</v>
      </c>
      <c r="N38" s="109">
        <f t="shared" si="13"/>
        <v>6</v>
      </c>
      <c r="O38" s="119">
        <f t="shared" si="13"/>
        <v>250700</v>
      </c>
      <c r="P38" s="109">
        <f t="shared" si="13"/>
        <v>1709.3200000000002</v>
      </c>
      <c r="Q38" s="119">
        <f t="shared" si="13"/>
        <v>71285112.180000007</v>
      </c>
      <c r="R38" s="225">
        <f>SUM(R14, R27,R36)</f>
        <v>0.99999999999999978</v>
      </c>
      <c r="S38" s="196">
        <f>SUM(S14, S27,S36)</f>
        <v>0.99999999999999989</v>
      </c>
      <c r="T38" s="4"/>
    </row>
    <row r="39" spans="1:20" x14ac:dyDescent="0.2">
      <c r="A39" s="35"/>
      <c r="B39" s="231"/>
      <c r="C39" s="197"/>
      <c r="D39" s="231"/>
      <c r="E39" s="197"/>
      <c r="F39" s="231"/>
      <c r="G39" s="197"/>
      <c r="H39" s="245"/>
      <c r="I39" s="197"/>
      <c r="J39" s="231"/>
      <c r="K39" s="197"/>
      <c r="L39" s="231"/>
      <c r="M39" s="197"/>
      <c r="N39" s="245"/>
      <c r="O39" s="197"/>
      <c r="P39" s="231"/>
      <c r="Q39" s="197"/>
      <c r="R39" s="253"/>
      <c r="S39" s="254"/>
    </row>
    <row r="40" spans="1:20" ht="15" thickBot="1" x14ac:dyDescent="0.25">
      <c r="A40" s="68" t="s">
        <v>39</v>
      </c>
      <c r="B40" s="110">
        <f>B38/$P$38</f>
        <v>0.59440011232536916</v>
      </c>
      <c r="C40" s="111">
        <f>C38/$Q$38</f>
        <v>0.67005991614895977</v>
      </c>
      <c r="D40" s="111">
        <f>D38/$P$38</f>
        <v>5.1693070928790393E-2</v>
      </c>
      <c r="E40" s="111">
        <f>E38/$Q$38</f>
        <v>4.6301856012594407E-2</v>
      </c>
      <c r="F40" s="111">
        <f>F38/$P$38</f>
        <v>0.15784054477804038</v>
      </c>
      <c r="G40" s="111">
        <f>G38/$Q$38</f>
        <v>0.11561545304423759</v>
      </c>
      <c r="H40" s="111"/>
      <c r="I40" s="111"/>
      <c r="J40" s="111">
        <f>J38/$P$38</f>
        <v>1.0530503358060514E-2</v>
      </c>
      <c r="K40" s="111">
        <f>K38/$Q$38</f>
        <v>1.908003590659426E-2</v>
      </c>
      <c r="L40" s="111">
        <f>L38/$P$38</f>
        <v>0.18202560082371935</v>
      </c>
      <c r="M40" s="111">
        <f>M38/$Q$38</f>
        <v>0.14542587551554023</v>
      </c>
      <c r="N40" s="111">
        <f>N38/$P$38</f>
        <v>3.5101677860201715E-3</v>
      </c>
      <c r="O40" s="111">
        <f>O38/$Q$38</f>
        <v>3.5168633720736044E-3</v>
      </c>
      <c r="P40" s="213">
        <f>SUM(B40,D40,F40,H40,J40,L40,N40)</f>
        <v>0.99999999999999989</v>
      </c>
      <c r="Q40" s="213">
        <f>SUM(C40,E40,G40,I40,K40,M40,O40)</f>
        <v>0.99999999999999978</v>
      </c>
      <c r="R40" s="255"/>
      <c r="S40" s="256"/>
    </row>
    <row r="41" spans="1:20" ht="15" thickBot="1" x14ac:dyDescent="0.25">
      <c r="B41" s="232"/>
      <c r="C41" s="198"/>
      <c r="D41" s="241"/>
      <c r="E41" s="203"/>
      <c r="F41" s="241"/>
      <c r="G41" s="203"/>
      <c r="H41" s="247"/>
      <c r="I41" s="203"/>
      <c r="J41" s="232"/>
      <c r="K41" s="203"/>
      <c r="L41" s="241"/>
      <c r="M41" s="203"/>
      <c r="N41" s="247"/>
      <c r="O41" s="203"/>
      <c r="P41" s="241"/>
      <c r="Q41" s="203"/>
      <c r="R41" s="257"/>
      <c r="S41" s="257"/>
      <c r="T41" s="11"/>
    </row>
    <row r="42" spans="1:20" x14ac:dyDescent="0.2">
      <c r="A42" s="47"/>
      <c r="B42" s="127"/>
      <c r="C42" s="128"/>
      <c r="D42" s="129"/>
      <c r="E42" s="130"/>
      <c r="F42" s="129"/>
      <c r="G42" s="130"/>
      <c r="H42" s="129"/>
      <c r="I42" s="131"/>
      <c r="J42" s="129"/>
      <c r="K42" s="131"/>
      <c r="L42" s="132"/>
      <c r="M42" s="133"/>
      <c r="N42" s="1"/>
      <c r="O42" s="1"/>
      <c r="P42" s="1"/>
      <c r="Q42" s="1"/>
      <c r="R42" s="1"/>
      <c r="S42" s="1"/>
    </row>
    <row r="43" spans="1:20" ht="14" customHeight="1" x14ac:dyDescent="0.2">
      <c r="A43" s="453" t="s">
        <v>80</v>
      </c>
      <c r="B43" s="455" t="s">
        <v>31</v>
      </c>
      <c r="C43" s="456"/>
      <c r="D43" s="456" t="s">
        <v>32</v>
      </c>
      <c r="E43" s="456"/>
      <c r="F43" s="459" t="s">
        <v>33</v>
      </c>
      <c r="G43" s="459"/>
      <c r="H43" s="456" t="s">
        <v>34</v>
      </c>
      <c r="I43" s="456"/>
      <c r="J43" s="461" t="s">
        <v>35</v>
      </c>
      <c r="K43" s="462"/>
      <c r="L43" s="468" t="s">
        <v>46</v>
      </c>
      <c r="M43" s="468"/>
      <c r="N43" s="1"/>
      <c r="O43" s="1"/>
      <c r="P43" s="1"/>
      <c r="Q43" s="1"/>
      <c r="R43" s="1"/>
      <c r="S43" s="1"/>
    </row>
    <row r="44" spans="1:20" ht="14" customHeight="1" thickBot="1" x14ac:dyDescent="0.25">
      <c r="A44" s="453"/>
      <c r="B44" s="457"/>
      <c r="C44" s="458"/>
      <c r="D44" s="458"/>
      <c r="E44" s="458"/>
      <c r="F44" s="460"/>
      <c r="G44" s="460"/>
      <c r="H44" s="458"/>
      <c r="I44" s="458"/>
      <c r="J44" s="463"/>
      <c r="K44" s="464"/>
      <c r="L44" s="469"/>
      <c r="M44" s="469"/>
      <c r="N44" s="1"/>
      <c r="O44" s="1"/>
      <c r="P44" s="1"/>
      <c r="Q44" s="1"/>
      <c r="R44" s="1"/>
      <c r="S44" s="1"/>
    </row>
    <row r="45" spans="1:20" ht="14" customHeight="1" thickBot="1" x14ac:dyDescent="0.25">
      <c r="A45" s="454"/>
      <c r="B45" s="62" t="s">
        <v>4</v>
      </c>
      <c r="C45" s="54" t="s">
        <v>5</v>
      </c>
      <c r="D45" s="53" t="s">
        <v>4</v>
      </c>
      <c r="E45" s="55" t="s">
        <v>5</v>
      </c>
      <c r="F45" s="53" t="s">
        <v>4</v>
      </c>
      <c r="G45" s="54" t="s">
        <v>5</v>
      </c>
      <c r="H45" s="53" t="s">
        <v>4</v>
      </c>
      <c r="I45" s="54" t="s">
        <v>5</v>
      </c>
      <c r="J45" s="53" t="s">
        <v>4</v>
      </c>
      <c r="K45" s="64" t="s">
        <v>5</v>
      </c>
      <c r="L45" s="65" t="s">
        <v>4</v>
      </c>
      <c r="M45" s="56" t="s">
        <v>5</v>
      </c>
      <c r="N45" s="1"/>
      <c r="O45" s="1"/>
      <c r="P45" s="1"/>
      <c r="Q45" s="1"/>
      <c r="R45" s="1"/>
      <c r="S45" s="1"/>
    </row>
    <row r="46" spans="1:20" x14ac:dyDescent="0.2">
      <c r="A46" s="444" t="s">
        <v>40</v>
      </c>
      <c r="B46" s="445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6"/>
      <c r="N46" s="1"/>
      <c r="O46" s="1"/>
      <c r="P46" s="1"/>
      <c r="Q46" s="1"/>
      <c r="R46" s="1"/>
      <c r="S46" s="1"/>
    </row>
    <row r="47" spans="1:20" x14ac:dyDescent="0.2">
      <c r="A47" s="57" t="s">
        <v>7</v>
      </c>
      <c r="B47" s="83">
        <v>15.5</v>
      </c>
      <c r="C47" s="73">
        <v>785479</v>
      </c>
      <c r="D47" s="78">
        <v>14.5</v>
      </c>
      <c r="E47" s="73">
        <v>751479</v>
      </c>
      <c r="F47" s="78"/>
      <c r="G47" s="73"/>
      <c r="H47" s="78"/>
      <c r="I47" s="73"/>
      <c r="J47" s="78">
        <f>SUM(B47,D47,F47,H47)</f>
        <v>30</v>
      </c>
      <c r="K47" s="93">
        <f>SUM(C47,E47,G47,I47)</f>
        <v>1536958</v>
      </c>
      <c r="L47" s="87">
        <f>J47/$J$78</f>
        <v>1.7550838930100857E-2</v>
      </c>
      <c r="M47" s="88">
        <f>K47/$K$78</f>
        <v>2.1560715175969299E-2</v>
      </c>
      <c r="O47" s="259"/>
    </row>
    <row r="48" spans="1:20" x14ac:dyDescent="0.2">
      <c r="A48" s="57" t="s">
        <v>8</v>
      </c>
      <c r="B48" s="83">
        <v>1.27</v>
      </c>
      <c r="C48" s="73">
        <v>161184.06</v>
      </c>
      <c r="D48" s="78">
        <v>33.729999999999997</v>
      </c>
      <c r="E48" s="73">
        <v>4414814.9400000004</v>
      </c>
      <c r="F48" s="78"/>
      <c r="G48" s="73"/>
      <c r="H48" s="78"/>
      <c r="I48" s="73"/>
      <c r="J48" s="78">
        <f t="shared" ref="J48:K53" si="14">SUM(B48,D48,F48,H48)</f>
        <v>35</v>
      </c>
      <c r="K48" s="93">
        <f t="shared" si="14"/>
        <v>4575999</v>
      </c>
      <c r="L48" s="87">
        <f>J48/$J$78</f>
        <v>2.0475978751784335E-2</v>
      </c>
      <c r="M48" s="88">
        <f>K48/$K$78</f>
        <v>6.419291293875326E-2</v>
      </c>
      <c r="O48" s="259"/>
    </row>
    <row r="49" spans="1:15" x14ac:dyDescent="0.2">
      <c r="A49" s="57" t="s">
        <v>9</v>
      </c>
      <c r="B49" s="83">
        <v>24.5</v>
      </c>
      <c r="C49" s="73">
        <v>1175113.5</v>
      </c>
      <c r="D49" s="78">
        <v>245.1</v>
      </c>
      <c r="E49" s="73">
        <v>11098607.24</v>
      </c>
      <c r="F49" s="78">
        <v>8.8333000000000013</v>
      </c>
      <c r="G49" s="73">
        <v>408010.67</v>
      </c>
      <c r="H49" s="78">
        <v>39.166699999999999</v>
      </c>
      <c r="I49" s="73">
        <v>1577091.62</v>
      </c>
      <c r="J49" s="78">
        <f t="shared" si="14"/>
        <v>317.60000000000002</v>
      </c>
      <c r="K49" s="93">
        <f t="shared" si="14"/>
        <v>14258823.030000001</v>
      </c>
      <c r="L49" s="87">
        <f>J49/$J$78</f>
        <v>0.18580488147333443</v>
      </c>
      <c r="M49" s="88">
        <f>K49/$K$78</f>
        <v>0.20002525904701465</v>
      </c>
      <c r="O49" s="259"/>
    </row>
    <row r="50" spans="1:15" x14ac:dyDescent="0.2">
      <c r="A50" s="57" t="s">
        <v>10</v>
      </c>
      <c r="B50" s="83">
        <v>9</v>
      </c>
      <c r="C50" s="73">
        <v>152368.79999999999</v>
      </c>
      <c r="D50" s="78">
        <v>1.5</v>
      </c>
      <c r="E50" s="73">
        <v>51991</v>
      </c>
      <c r="F50" s="78">
        <v>1.5</v>
      </c>
      <c r="G50" s="73">
        <v>42360</v>
      </c>
      <c r="H50" s="78">
        <v>0.75</v>
      </c>
      <c r="I50" s="73">
        <v>21000</v>
      </c>
      <c r="J50" s="78">
        <f t="shared" si="14"/>
        <v>12.75</v>
      </c>
      <c r="K50" s="93">
        <f t="shared" si="14"/>
        <v>267719.8</v>
      </c>
      <c r="L50" s="87">
        <f>J50/$J$78</f>
        <v>7.4591065452928639E-3</v>
      </c>
      <c r="M50" s="88">
        <f>K50/$K$78</f>
        <v>3.7556200981207458E-3</v>
      </c>
      <c r="O50" s="259"/>
    </row>
    <row r="51" spans="1:15" x14ac:dyDescent="0.2">
      <c r="A51" s="57" t="s">
        <v>44</v>
      </c>
      <c r="B51" s="83"/>
      <c r="C51" s="73"/>
      <c r="D51" s="78"/>
      <c r="E51" s="73"/>
      <c r="F51" s="78"/>
      <c r="G51" s="73"/>
      <c r="H51" s="78"/>
      <c r="I51" s="73"/>
      <c r="J51" s="78"/>
      <c r="K51" s="93"/>
      <c r="L51" s="87"/>
      <c r="M51" s="88"/>
      <c r="O51" s="259"/>
    </row>
    <row r="52" spans="1:15" x14ac:dyDescent="0.2">
      <c r="A52" s="138" t="s">
        <v>70</v>
      </c>
      <c r="B52" s="83">
        <v>4</v>
      </c>
      <c r="C52" s="73">
        <v>350366</v>
      </c>
      <c r="D52" s="78">
        <v>39</v>
      </c>
      <c r="E52" s="73">
        <v>3044605.6</v>
      </c>
      <c r="F52" s="78"/>
      <c r="G52" s="73"/>
      <c r="H52" s="78">
        <v>5</v>
      </c>
      <c r="I52" s="73">
        <v>379666</v>
      </c>
      <c r="J52" s="93">
        <f t="shared" ref="J52" si="15">SUM(B52,D52,F52,H52)</f>
        <v>48</v>
      </c>
      <c r="K52" s="93">
        <f t="shared" ref="K52" si="16">SUM(C52,E52,G52,I52)</f>
        <v>3774637.6</v>
      </c>
      <c r="L52" s="87">
        <f>J52/$J$78</f>
        <v>2.8081342288161372E-2</v>
      </c>
      <c r="M52" s="88">
        <f>K52/$K$78</f>
        <v>5.2951275302320772E-2</v>
      </c>
      <c r="O52" s="259"/>
    </row>
    <row r="53" spans="1:15" x14ac:dyDescent="0.2">
      <c r="A53" s="138" t="s">
        <v>69</v>
      </c>
      <c r="B53" s="83">
        <v>5</v>
      </c>
      <c r="C53" s="73">
        <v>126033</v>
      </c>
      <c r="D53" s="78"/>
      <c r="E53" s="73"/>
      <c r="F53" s="78"/>
      <c r="G53" s="73"/>
      <c r="H53" s="78"/>
      <c r="I53" s="73"/>
      <c r="J53" s="78">
        <f t="shared" si="14"/>
        <v>5</v>
      </c>
      <c r="K53" s="93">
        <f t="shared" si="14"/>
        <v>126033</v>
      </c>
      <c r="L53" s="87">
        <f>J53/$J$78</f>
        <v>2.9251398216834762E-3</v>
      </c>
      <c r="M53" s="88">
        <f>K53/$K$78</f>
        <v>1.7680129292882035E-3</v>
      </c>
      <c r="O53" s="259"/>
    </row>
    <row r="54" spans="1:15" x14ac:dyDescent="0.2">
      <c r="A54" s="61" t="s">
        <v>38</v>
      </c>
      <c r="B54" s="82">
        <f>SUM(B47:B53)</f>
        <v>59.269999999999996</v>
      </c>
      <c r="C54" s="74">
        <f t="shared" ref="C54:M54" si="17">SUM(C47:C53)</f>
        <v>2750544.36</v>
      </c>
      <c r="D54" s="79">
        <f t="shared" si="17"/>
        <v>333.83</v>
      </c>
      <c r="E54" s="74">
        <f t="shared" si="17"/>
        <v>19361497.780000001</v>
      </c>
      <c r="F54" s="79">
        <f t="shared" si="17"/>
        <v>10.333300000000001</v>
      </c>
      <c r="G54" s="74">
        <f t="shared" si="17"/>
        <v>450370.67</v>
      </c>
      <c r="H54" s="79">
        <f>SUM(H47:H53)</f>
        <v>44.916699999999999</v>
      </c>
      <c r="I54" s="74">
        <f t="shared" si="17"/>
        <v>1977757.62</v>
      </c>
      <c r="J54" s="79">
        <f t="shared" si="17"/>
        <v>448.35</v>
      </c>
      <c r="K54" s="94">
        <f t="shared" si="17"/>
        <v>24540170.430000003</v>
      </c>
      <c r="L54" s="89">
        <f t="shared" si="17"/>
        <v>0.26229728781035733</v>
      </c>
      <c r="M54" s="90">
        <f t="shared" si="17"/>
        <v>0.34425379549146695</v>
      </c>
      <c r="O54" s="260"/>
    </row>
    <row r="55" spans="1:15" x14ac:dyDescent="0.2">
      <c r="A55" s="28"/>
      <c r="B55" s="233"/>
      <c r="C55" s="199"/>
      <c r="D55" s="242"/>
      <c r="E55" s="204"/>
      <c r="F55" s="242"/>
      <c r="G55" s="204"/>
      <c r="H55" s="242"/>
      <c r="I55" s="204"/>
      <c r="J55" s="242"/>
      <c r="K55" s="204"/>
      <c r="L55" s="249"/>
      <c r="M55" s="209"/>
      <c r="O55" s="260"/>
    </row>
    <row r="56" spans="1:15" x14ac:dyDescent="0.2">
      <c r="A56" s="447" t="s">
        <v>11</v>
      </c>
      <c r="B56" s="448"/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9"/>
      <c r="O56" s="260"/>
    </row>
    <row r="57" spans="1:15" x14ac:dyDescent="0.2">
      <c r="A57" s="58" t="s">
        <v>12</v>
      </c>
      <c r="B57" s="83"/>
      <c r="C57" s="73"/>
      <c r="D57" s="78">
        <v>380.75</v>
      </c>
      <c r="E57" s="73">
        <v>24541195</v>
      </c>
      <c r="F57" s="78"/>
      <c r="G57" s="73"/>
      <c r="H57" s="78"/>
      <c r="I57" s="73"/>
      <c r="J57" s="93">
        <f>SUM(B57,D57,F57,H57)</f>
        <v>380.75</v>
      </c>
      <c r="K57" s="93">
        <f>SUM(C57,E57,G57,I57)</f>
        <v>24541195</v>
      </c>
      <c r="L57" s="87">
        <f>J57/$J$78</f>
        <v>0.2227493974211967</v>
      </c>
      <c r="M57" s="88">
        <f>K57/$K$78</f>
        <v>0.34426816833831625</v>
      </c>
      <c r="O57" s="261"/>
    </row>
    <row r="58" spans="1:15" x14ac:dyDescent="0.2">
      <c r="A58" s="57" t="s">
        <v>13</v>
      </c>
      <c r="B58" s="83"/>
      <c r="C58" s="73"/>
      <c r="D58" s="78"/>
      <c r="E58" s="73"/>
      <c r="F58" s="78"/>
      <c r="G58" s="73"/>
      <c r="H58" s="78"/>
      <c r="I58" s="73"/>
      <c r="J58" s="93"/>
      <c r="K58" s="93"/>
      <c r="L58" s="87"/>
      <c r="M58" s="88"/>
      <c r="O58" s="259"/>
    </row>
    <row r="59" spans="1:15" x14ac:dyDescent="0.2">
      <c r="A59" s="57" t="s">
        <v>14</v>
      </c>
      <c r="B59" s="83"/>
      <c r="C59" s="73"/>
      <c r="D59" s="78">
        <v>48.63</v>
      </c>
      <c r="E59" s="73">
        <v>598684</v>
      </c>
      <c r="F59" s="78">
        <v>11.08</v>
      </c>
      <c r="G59" s="73">
        <v>124245</v>
      </c>
      <c r="H59" s="78">
        <v>0.25</v>
      </c>
      <c r="I59" s="73">
        <v>3999</v>
      </c>
      <c r="J59" s="93">
        <f t="shared" ref="J59:K64" si="18">SUM(B59,D59,F59,H59)</f>
        <v>59.96</v>
      </c>
      <c r="K59" s="93">
        <f t="shared" si="18"/>
        <v>726928</v>
      </c>
      <c r="L59" s="87">
        <f>J59/$J$78</f>
        <v>3.507827674162825E-2</v>
      </c>
      <c r="M59" s="88">
        <f>K59/$K$78</f>
        <v>1.0197472905204313E-2</v>
      </c>
      <c r="O59" s="259"/>
    </row>
    <row r="60" spans="1:15" x14ac:dyDescent="0.2">
      <c r="A60" s="57" t="s">
        <v>15</v>
      </c>
      <c r="B60" s="83"/>
      <c r="C60" s="73"/>
      <c r="D60" s="78">
        <v>24</v>
      </c>
      <c r="E60" s="73">
        <v>1634942.99</v>
      </c>
      <c r="F60" s="78"/>
      <c r="G60" s="73"/>
      <c r="H60" s="78"/>
      <c r="I60" s="73"/>
      <c r="J60" s="93">
        <f t="shared" si="18"/>
        <v>24</v>
      </c>
      <c r="K60" s="93">
        <f t="shared" si="18"/>
        <v>1634942.99</v>
      </c>
      <c r="L60" s="87">
        <f>J60/$J$78</f>
        <v>1.4040671144080686E-2</v>
      </c>
      <c r="M60" s="88">
        <f>K60/$K$78</f>
        <v>2.2935265723811334E-2</v>
      </c>
      <c r="O60" s="259"/>
    </row>
    <row r="61" spans="1:15" x14ac:dyDescent="0.2">
      <c r="A61" s="6" t="s">
        <v>16</v>
      </c>
      <c r="B61" s="83"/>
      <c r="C61" s="73"/>
      <c r="D61" s="80">
        <v>1</v>
      </c>
      <c r="E61" s="77">
        <v>42000</v>
      </c>
      <c r="F61" s="78"/>
      <c r="G61" s="73"/>
      <c r="H61" s="78">
        <v>1</v>
      </c>
      <c r="I61" s="73">
        <v>48000</v>
      </c>
      <c r="J61" s="93">
        <f t="shared" ref="J61" si="19">SUM(B61,D61,F61,H61)</f>
        <v>2</v>
      </c>
      <c r="K61" s="93">
        <f t="shared" ref="K61" si="20">SUM(C61,E61,G61,I61)</f>
        <v>90000</v>
      </c>
      <c r="L61" s="87">
        <f>J61/$J$78</f>
        <v>1.1700559286733905E-3</v>
      </c>
      <c r="M61" s="88">
        <f>K61/$K$78</f>
        <v>1.2625357139474447E-3</v>
      </c>
      <c r="O61" s="259"/>
    </row>
    <row r="62" spans="1:15" x14ac:dyDescent="0.2">
      <c r="A62" s="58" t="s">
        <v>17</v>
      </c>
      <c r="B62" s="83"/>
      <c r="C62" s="73"/>
      <c r="D62" s="78"/>
      <c r="E62" s="73"/>
      <c r="F62" s="78"/>
      <c r="G62" s="73"/>
      <c r="H62" s="78"/>
      <c r="I62" s="73"/>
      <c r="J62" s="93"/>
      <c r="K62" s="93"/>
      <c r="L62" s="87"/>
      <c r="M62" s="88"/>
      <c r="O62" s="261"/>
    </row>
    <row r="63" spans="1:15" x14ac:dyDescent="0.2">
      <c r="A63" s="148" t="s">
        <v>90</v>
      </c>
      <c r="B63" s="83"/>
      <c r="C63" s="73"/>
      <c r="D63" s="78"/>
      <c r="E63" s="73"/>
      <c r="F63" s="78"/>
      <c r="G63" s="73"/>
      <c r="H63" s="78"/>
      <c r="I63" s="73"/>
      <c r="J63" s="93"/>
      <c r="K63" s="93"/>
      <c r="L63" s="87"/>
      <c r="M63" s="88"/>
      <c r="O63" s="261"/>
    </row>
    <row r="64" spans="1:15" x14ac:dyDescent="0.2">
      <c r="A64" s="58" t="s">
        <v>18</v>
      </c>
      <c r="B64" s="83"/>
      <c r="C64" s="73"/>
      <c r="D64" s="78">
        <v>46</v>
      </c>
      <c r="E64" s="73">
        <v>1660264</v>
      </c>
      <c r="F64" s="78">
        <v>4</v>
      </c>
      <c r="G64" s="73">
        <v>107243</v>
      </c>
      <c r="H64" s="78"/>
      <c r="I64" s="73"/>
      <c r="J64" s="93">
        <f t="shared" si="18"/>
        <v>50</v>
      </c>
      <c r="K64" s="93">
        <f t="shared" si="18"/>
        <v>1767507</v>
      </c>
      <c r="L64" s="87">
        <f>J64/$J$78</f>
        <v>2.9251398216834763E-2</v>
      </c>
      <c r="M64" s="88">
        <f>K64/$K$78</f>
        <v>2.4794896801690069E-2</v>
      </c>
      <c r="O64" s="261"/>
    </row>
    <row r="65" spans="1:15" x14ac:dyDescent="0.2">
      <c r="A65" s="14" t="s">
        <v>45</v>
      </c>
      <c r="B65" s="83"/>
      <c r="C65" s="73"/>
      <c r="D65" s="78"/>
      <c r="E65" s="73"/>
      <c r="F65" s="78"/>
      <c r="G65" s="73"/>
      <c r="H65" s="78"/>
      <c r="I65" s="73"/>
      <c r="J65" s="93"/>
      <c r="K65" s="93"/>
      <c r="L65" s="87"/>
      <c r="M65" s="88"/>
      <c r="O65" s="260"/>
    </row>
    <row r="66" spans="1:15" x14ac:dyDescent="0.2">
      <c r="A66" s="153" t="s">
        <v>71</v>
      </c>
      <c r="B66" s="83"/>
      <c r="C66" s="73"/>
      <c r="D66" s="78">
        <v>38.75</v>
      </c>
      <c r="E66" s="73">
        <v>518354.52</v>
      </c>
      <c r="F66" s="78">
        <v>4</v>
      </c>
      <c r="G66" s="73">
        <v>47814</v>
      </c>
      <c r="H66" s="78"/>
      <c r="I66" s="73"/>
      <c r="J66" s="93">
        <f>SUM(B66,D66,F66,H66)</f>
        <v>42.75</v>
      </c>
      <c r="K66" s="93">
        <f t="shared" ref="K66" si="21">SUM(C66,E66,G66,I66)</f>
        <v>566168.52</v>
      </c>
      <c r="L66" s="87">
        <f>J66/$J$78</f>
        <v>2.5009945475393723E-2</v>
      </c>
      <c r="M66" s="88">
        <f>K66/$K$78</f>
        <v>7.9423108512529806E-3</v>
      </c>
      <c r="O66" s="262"/>
    </row>
    <row r="67" spans="1:15" x14ac:dyDescent="0.2">
      <c r="A67" s="61" t="s">
        <v>38</v>
      </c>
      <c r="B67" s="82"/>
      <c r="C67" s="74"/>
      <c r="D67" s="79">
        <f t="shared" ref="D67:M67" si="22">SUM(D57:D66)</f>
        <v>539.13</v>
      </c>
      <c r="E67" s="74">
        <f t="shared" si="22"/>
        <v>28995440.509999998</v>
      </c>
      <c r="F67" s="79">
        <f t="shared" si="22"/>
        <v>19.079999999999998</v>
      </c>
      <c r="G67" s="74">
        <f t="shared" si="22"/>
        <v>279302</v>
      </c>
      <c r="H67" s="79">
        <f t="shared" si="22"/>
        <v>1.25</v>
      </c>
      <c r="I67" s="74">
        <f t="shared" si="22"/>
        <v>51999</v>
      </c>
      <c r="J67" s="74">
        <f t="shared" si="22"/>
        <v>559.46</v>
      </c>
      <c r="K67" s="74">
        <f t="shared" si="22"/>
        <v>29326741.509999998</v>
      </c>
      <c r="L67" s="89">
        <f t="shared" si="22"/>
        <v>0.32729974492780745</v>
      </c>
      <c r="M67" s="90">
        <f t="shared" si="22"/>
        <v>0.41140065033422235</v>
      </c>
    </row>
    <row r="68" spans="1:15" x14ac:dyDescent="0.2">
      <c r="A68" s="28"/>
      <c r="B68" s="234"/>
      <c r="C68" s="199"/>
      <c r="D68" s="242"/>
      <c r="E68" s="204"/>
      <c r="F68" s="242"/>
      <c r="G68" s="204"/>
      <c r="H68" s="242"/>
      <c r="I68" s="204"/>
      <c r="J68" s="242"/>
      <c r="K68" s="204"/>
      <c r="L68" s="249"/>
      <c r="M68" s="209"/>
    </row>
    <row r="69" spans="1:15" x14ac:dyDescent="0.2">
      <c r="A69" s="447" t="s">
        <v>41</v>
      </c>
      <c r="B69" s="448"/>
      <c r="C69" s="448"/>
      <c r="D69" s="448"/>
      <c r="E69" s="448"/>
      <c r="F69" s="448"/>
      <c r="G69" s="448"/>
      <c r="H69" s="448"/>
      <c r="I69" s="448"/>
      <c r="J69" s="448"/>
      <c r="K69" s="448"/>
      <c r="L69" s="448"/>
      <c r="M69" s="449"/>
    </row>
    <row r="70" spans="1:15" x14ac:dyDescent="0.2">
      <c r="A70" s="2" t="s">
        <v>20</v>
      </c>
      <c r="B70" s="83">
        <v>29.3</v>
      </c>
      <c r="C70" s="73">
        <v>683352.28</v>
      </c>
      <c r="D70" s="78">
        <v>294.13</v>
      </c>
      <c r="E70" s="73">
        <v>7296157.4400000004</v>
      </c>
      <c r="F70" s="78">
        <v>5.33</v>
      </c>
      <c r="G70" s="73">
        <v>128658.66</v>
      </c>
      <c r="H70" s="78">
        <v>15</v>
      </c>
      <c r="I70" s="73">
        <v>346144.47</v>
      </c>
      <c r="J70" s="78">
        <f>SUM(B70,D70,F70,H70)</f>
        <v>343.76</v>
      </c>
      <c r="K70" s="93">
        <f>SUM(C70,E70,G70,I70)</f>
        <v>8454312.8500000015</v>
      </c>
      <c r="L70" s="87">
        <f>J70/$J$78</f>
        <v>0.20110921302038234</v>
      </c>
      <c r="M70" s="88">
        <f t="shared" ref="M70:M75" si="23">K70/$K$78</f>
        <v>0.11859857677788677</v>
      </c>
    </row>
    <row r="71" spans="1:15" x14ac:dyDescent="0.2">
      <c r="A71" s="2" t="s">
        <v>21</v>
      </c>
      <c r="B71" s="83"/>
      <c r="C71" s="73"/>
      <c r="D71" s="78"/>
      <c r="E71" s="73"/>
      <c r="F71" s="78"/>
      <c r="G71" s="73"/>
      <c r="H71" s="78"/>
      <c r="I71" s="73"/>
      <c r="J71" s="78"/>
      <c r="K71" s="93"/>
      <c r="L71" s="87"/>
      <c r="M71" s="88"/>
    </row>
    <row r="72" spans="1:15" x14ac:dyDescent="0.2">
      <c r="A72" s="2" t="s">
        <v>22</v>
      </c>
      <c r="B72" s="83"/>
      <c r="C72" s="73"/>
      <c r="D72" s="78">
        <v>27</v>
      </c>
      <c r="E72" s="73">
        <v>987272</v>
      </c>
      <c r="F72" s="78"/>
      <c r="G72" s="73"/>
      <c r="H72" s="78"/>
      <c r="I72" s="73"/>
      <c r="J72" s="78">
        <f t="shared" ref="J72:K75" si="24">SUM(B72,D72,F72,H72)</f>
        <v>27</v>
      </c>
      <c r="K72" s="93">
        <f t="shared" si="24"/>
        <v>987272</v>
      </c>
      <c r="L72" s="87">
        <f t="shared" ref="L72:L75" si="25">J72/$J$78</f>
        <v>1.5795755037090773E-2</v>
      </c>
      <c r="M72" s="88">
        <f t="shared" si="23"/>
        <v>1.3849623993114686E-2</v>
      </c>
    </row>
    <row r="73" spans="1:15" x14ac:dyDescent="0.2">
      <c r="A73" s="2" t="s">
        <v>23</v>
      </c>
      <c r="B73" s="83">
        <v>88.8</v>
      </c>
      <c r="C73" s="73">
        <v>1805380.2</v>
      </c>
      <c r="D73" s="78">
        <v>117</v>
      </c>
      <c r="E73" s="73">
        <v>2457039</v>
      </c>
      <c r="F73" s="78">
        <v>5.67</v>
      </c>
      <c r="G73" s="73">
        <v>112195.2</v>
      </c>
      <c r="H73" s="78">
        <v>1</v>
      </c>
      <c r="I73" s="73">
        <v>24667.5</v>
      </c>
      <c r="J73" s="78">
        <f t="shared" si="24"/>
        <v>212.47</v>
      </c>
      <c r="K73" s="93">
        <f t="shared" si="24"/>
        <v>4399281.9000000004</v>
      </c>
      <c r="L73" s="87">
        <f t="shared" si="25"/>
        <v>0.12430089158261763</v>
      </c>
      <c r="M73" s="88">
        <f t="shared" si="23"/>
        <v>6.1713894605250799E-2</v>
      </c>
    </row>
    <row r="74" spans="1:15" x14ac:dyDescent="0.2">
      <c r="A74" s="2" t="s">
        <v>24</v>
      </c>
      <c r="B74" s="83">
        <v>24</v>
      </c>
      <c r="C74" s="73">
        <v>666432</v>
      </c>
      <c r="D74" s="78">
        <v>45</v>
      </c>
      <c r="E74" s="73">
        <v>1376622</v>
      </c>
      <c r="F74" s="78">
        <v>0.34</v>
      </c>
      <c r="G74" s="73">
        <v>8479.77</v>
      </c>
      <c r="H74" s="78">
        <v>0.66</v>
      </c>
      <c r="I74" s="73">
        <v>16460.72</v>
      </c>
      <c r="J74" s="78">
        <f t="shared" si="24"/>
        <v>70</v>
      </c>
      <c r="K74" s="93">
        <f t="shared" si="24"/>
        <v>2067994.49</v>
      </c>
      <c r="L74" s="87">
        <f t="shared" si="25"/>
        <v>4.095195750356867E-2</v>
      </c>
      <c r="M74" s="88">
        <f t="shared" si="23"/>
        <v>2.9010187776350355E-2</v>
      </c>
    </row>
    <row r="75" spans="1:15" x14ac:dyDescent="0.2">
      <c r="A75" s="27" t="s">
        <v>25</v>
      </c>
      <c r="B75" s="83">
        <v>10</v>
      </c>
      <c r="C75" s="73">
        <v>291330</v>
      </c>
      <c r="D75" s="78">
        <v>29</v>
      </c>
      <c r="E75" s="73">
        <v>972426</v>
      </c>
      <c r="F75" s="78">
        <v>7.48</v>
      </c>
      <c r="G75" s="73">
        <v>194126.4</v>
      </c>
      <c r="H75" s="78">
        <v>1.8</v>
      </c>
      <c r="I75" s="73">
        <v>51456.6</v>
      </c>
      <c r="J75" s="78">
        <f t="shared" si="24"/>
        <v>48.28</v>
      </c>
      <c r="K75" s="93">
        <f t="shared" si="24"/>
        <v>1509339</v>
      </c>
      <c r="L75" s="87">
        <f t="shared" si="25"/>
        <v>2.8245150118175646E-2</v>
      </c>
      <c r="M75" s="88">
        <f t="shared" si="23"/>
        <v>2.1173271021708025E-2</v>
      </c>
    </row>
    <row r="76" spans="1:15" x14ac:dyDescent="0.2">
      <c r="A76" s="61" t="s">
        <v>38</v>
      </c>
      <c r="B76" s="82">
        <f>SUM(B70:B75)</f>
        <v>152.1</v>
      </c>
      <c r="C76" s="74">
        <f t="shared" ref="C76:M76" si="26">SUM(C70:C75)</f>
        <v>3446494.48</v>
      </c>
      <c r="D76" s="79">
        <f>SUM(D70:D75)</f>
        <v>512.13</v>
      </c>
      <c r="E76" s="74">
        <f t="shared" si="26"/>
        <v>13089516.440000001</v>
      </c>
      <c r="F76" s="79">
        <f>SUM(F70:F75)</f>
        <v>18.82</v>
      </c>
      <c r="G76" s="74">
        <f t="shared" si="26"/>
        <v>443460.02999999997</v>
      </c>
      <c r="H76" s="79">
        <f>SUM(H70:H75)</f>
        <v>18.46</v>
      </c>
      <c r="I76" s="74">
        <f t="shared" si="26"/>
        <v>438729.28999999992</v>
      </c>
      <c r="J76" s="79">
        <f>SUM(J70:J75)</f>
        <v>701.51</v>
      </c>
      <c r="K76" s="94">
        <f t="shared" si="26"/>
        <v>17418200.240000002</v>
      </c>
      <c r="L76" s="91">
        <f t="shared" si="26"/>
        <v>0.41040296726183506</v>
      </c>
      <c r="M76" s="92">
        <f t="shared" si="26"/>
        <v>0.24434555417431061</v>
      </c>
    </row>
    <row r="77" spans="1:15" x14ac:dyDescent="0.2">
      <c r="A77" s="17"/>
      <c r="B77" s="235"/>
      <c r="C77" s="75"/>
      <c r="D77" s="99"/>
      <c r="E77" s="205"/>
      <c r="F77" s="99"/>
      <c r="G77" s="205"/>
      <c r="H77" s="99"/>
      <c r="I77" s="205"/>
      <c r="J77" s="99"/>
      <c r="K77" s="205"/>
      <c r="L77" s="227"/>
      <c r="M77" s="228"/>
    </row>
    <row r="78" spans="1:15" x14ac:dyDescent="0.2">
      <c r="A78" s="63" t="s">
        <v>26</v>
      </c>
      <c r="B78" s="236">
        <f>SUM(B54,B67,B76)</f>
        <v>211.37</v>
      </c>
      <c r="C78" s="76">
        <f t="shared" ref="C78:M78" si="27">SUM(C54,C67,C76)</f>
        <v>6197038.8399999999</v>
      </c>
      <c r="D78" s="81">
        <f t="shared" si="27"/>
        <v>1385.0900000000001</v>
      </c>
      <c r="E78" s="76">
        <f t="shared" si="27"/>
        <v>61446454.730000004</v>
      </c>
      <c r="F78" s="81">
        <f t="shared" si="27"/>
        <v>48.2333</v>
      </c>
      <c r="G78" s="76">
        <f>SUM(G54,G67,G76)</f>
        <v>1173132.7</v>
      </c>
      <c r="H78" s="81">
        <f t="shared" si="27"/>
        <v>64.6267</v>
      </c>
      <c r="I78" s="76">
        <f t="shared" si="27"/>
        <v>2468485.91</v>
      </c>
      <c r="J78" s="81">
        <f t="shared" si="27"/>
        <v>1709.3200000000002</v>
      </c>
      <c r="K78" s="95">
        <f t="shared" si="27"/>
        <v>71285112.180000007</v>
      </c>
      <c r="L78" s="229">
        <f t="shared" si="27"/>
        <v>0.99999999999999978</v>
      </c>
      <c r="M78" s="214">
        <f t="shared" si="27"/>
        <v>0.99999999999999989</v>
      </c>
    </row>
    <row r="79" spans="1:15" x14ac:dyDescent="0.2">
      <c r="A79" s="50"/>
      <c r="B79" s="233"/>
      <c r="C79" s="199"/>
      <c r="D79" s="243"/>
      <c r="E79" s="120"/>
      <c r="F79" s="243"/>
      <c r="G79" s="120"/>
      <c r="H79" s="243"/>
      <c r="I79" s="207"/>
      <c r="J79" s="243"/>
      <c r="K79" s="207"/>
      <c r="L79" s="249"/>
      <c r="M79" s="209"/>
    </row>
    <row r="80" spans="1:15" ht="15" thickBot="1" x14ac:dyDescent="0.25">
      <c r="A80" s="68" t="s">
        <v>39</v>
      </c>
      <c r="B80" s="84">
        <f>B78/$J$78</f>
        <v>0.12365736082184728</v>
      </c>
      <c r="C80" s="86">
        <f>C78/$K$78</f>
        <v>8.6933142846882722E-2</v>
      </c>
      <c r="D80" s="86">
        <f>D78/$J$78</f>
        <v>0.81031638312311327</v>
      </c>
      <c r="E80" s="86">
        <f>E78/$K$78</f>
        <v>0.86198159546755448</v>
      </c>
      <c r="F80" s="100">
        <f>F78/$J$78</f>
        <v>2.8217829312241122E-2</v>
      </c>
      <c r="G80" s="86">
        <f>G78/$K$78</f>
        <v>1.6456910343884371E-2</v>
      </c>
      <c r="H80" s="101">
        <f>H78/$J$78</f>
        <v>3.7808426742798301E-2</v>
      </c>
      <c r="I80" s="86">
        <f>I78/$K$78</f>
        <v>3.4628351341678423E-2</v>
      </c>
      <c r="J80" s="86">
        <f>J78/$J$78</f>
        <v>1</v>
      </c>
      <c r="K80" s="86">
        <f>K78/$K$78</f>
        <v>1</v>
      </c>
      <c r="L80" s="250"/>
      <c r="M80" s="211"/>
    </row>
    <row r="81" spans="1:16" ht="4" customHeight="1" x14ac:dyDescent="0.2">
      <c r="A81" s="18"/>
      <c r="B81" s="237"/>
      <c r="C81" s="200"/>
      <c r="D81" s="237"/>
      <c r="E81" s="203"/>
      <c r="F81" s="237"/>
      <c r="G81" s="203"/>
      <c r="H81" s="237"/>
      <c r="I81" s="200"/>
      <c r="J81" s="248"/>
      <c r="K81" s="208"/>
      <c r="L81" s="251"/>
      <c r="M81" s="212"/>
    </row>
    <row r="82" spans="1:16" x14ac:dyDescent="0.2">
      <c r="A82" s="286" t="s">
        <v>82</v>
      </c>
      <c r="B82" s="238"/>
      <c r="D82" s="238"/>
      <c r="E82" s="201"/>
      <c r="F82" s="238"/>
      <c r="G82" s="201"/>
      <c r="H82" s="238"/>
      <c r="I82" s="201"/>
      <c r="J82" s="248"/>
      <c r="K82" s="208"/>
      <c r="L82" s="251"/>
      <c r="M82" s="212"/>
    </row>
    <row r="83" spans="1:16" x14ac:dyDescent="0.2">
      <c r="A83" s="286" t="s">
        <v>83</v>
      </c>
      <c r="B83" s="238"/>
      <c r="D83" s="238"/>
      <c r="E83" s="201"/>
      <c r="F83" s="238"/>
      <c r="G83" s="201"/>
      <c r="H83" s="238"/>
      <c r="I83" s="201"/>
      <c r="J83" s="248"/>
      <c r="K83" s="208"/>
      <c r="L83" s="251"/>
      <c r="M83" s="212"/>
    </row>
    <row r="84" spans="1:16" x14ac:dyDescent="0.2">
      <c r="A84" s="286" t="s">
        <v>81</v>
      </c>
      <c r="B84" s="238"/>
      <c r="D84" s="238"/>
      <c r="E84" s="201"/>
      <c r="F84" s="238"/>
      <c r="G84" s="201"/>
      <c r="H84" s="238"/>
      <c r="I84" s="201"/>
      <c r="J84" s="248"/>
      <c r="K84" s="208"/>
      <c r="L84" s="251"/>
      <c r="M84" s="212"/>
    </row>
    <row r="85" spans="1:16" ht="5" customHeight="1" x14ac:dyDescent="0.2">
      <c r="A85" s="285"/>
      <c r="B85" s="238"/>
      <c r="D85" s="238"/>
      <c r="E85" s="201"/>
      <c r="F85" s="238"/>
      <c r="G85" s="201"/>
      <c r="H85" s="238"/>
      <c r="I85" s="201"/>
      <c r="J85" s="248"/>
      <c r="K85" s="208"/>
      <c r="L85" s="251"/>
      <c r="M85" s="212"/>
    </row>
    <row r="86" spans="1:16" x14ac:dyDescent="0.2">
      <c r="A86" s="287" t="s">
        <v>27</v>
      </c>
      <c r="B86" s="288"/>
      <c r="C86" s="288"/>
      <c r="D86" s="288"/>
      <c r="E86" s="288"/>
      <c r="F86" s="288"/>
      <c r="G86" s="289"/>
      <c r="H86" s="290"/>
      <c r="I86" s="289"/>
      <c r="J86" s="290"/>
      <c r="K86" s="289"/>
      <c r="L86" s="291"/>
      <c r="M86" s="289"/>
      <c r="N86" s="290"/>
      <c r="O86" s="289"/>
      <c r="P86" s="292"/>
    </row>
    <row r="87" spans="1:16" x14ac:dyDescent="0.2">
      <c r="A87" s="287" t="s">
        <v>76</v>
      </c>
      <c r="B87" s="288"/>
      <c r="C87" s="288"/>
      <c r="D87" s="288"/>
      <c r="E87" s="288"/>
      <c r="F87" s="288"/>
      <c r="G87" s="288"/>
      <c r="H87" s="288"/>
      <c r="I87" s="288"/>
      <c r="J87" s="290"/>
      <c r="K87" s="289"/>
      <c r="L87" s="291"/>
      <c r="M87" s="289"/>
      <c r="N87" s="290"/>
      <c r="O87" s="289"/>
      <c r="P87" s="292"/>
    </row>
    <row r="88" spans="1:16" x14ac:dyDescent="0.2">
      <c r="A88" s="287" t="s">
        <v>66</v>
      </c>
      <c r="B88" s="288"/>
      <c r="C88" s="293"/>
      <c r="D88" s="288"/>
      <c r="E88" s="293"/>
      <c r="F88" s="288"/>
      <c r="G88" s="293"/>
      <c r="H88" s="288"/>
      <c r="I88" s="293"/>
      <c r="J88" s="290"/>
      <c r="K88" s="289"/>
      <c r="L88" s="291"/>
      <c r="M88" s="289"/>
      <c r="N88" s="290"/>
      <c r="O88" s="289"/>
      <c r="P88" s="292"/>
    </row>
    <row r="89" spans="1:16" x14ac:dyDescent="0.2">
      <c r="A89" s="287" t="s">
        <v>29</v>
      </c>
      <c r="B89" s="288"/>
      <c r="C89" s="288"/>
      <c r="D89" s="288"/>
      <c r="E89" s="288"/>
      <c r="F89" s="290"/>
      <c r="G89" s="289"/>
      <c r="H89" s="290"/>
      <c r="I89" s="289"/>
      <c r="J89" s="290"/>
      <c r="K89" s="289"/>
      <c r="L89" s="291"/>
      <c r="M89" s="289"/>
      <c r="N89" s="290"/>
      <c r="O89" s="289"/>
      <c r="P89" s="292"/>
    </row>
    <row r="90" spans="1:16" x14ac:dyDescent="0.2">
      <c r="A90" s="287" t="s">
        <v>50</v>
      </c>
      <c r="B90" s="288"/>
      <c r="C90" s="288"/>
      <c r="D90" s="288"/>
      <c r="E90" s="288"/>
      <c r="F90" s="288"/>
      <c r="G90" s="289"/>
      <c r="H90" s="290"/>
      <c r="I90" s="289"/>
      <c r="J90" s="290"/>
      <c r="K90" s="289"/>
      <c r="L90" s="291"/>
      <c r="M90" s="289"/>
      <c r="N90" s="290"/>
      <c r="O90" s="289"/>
      <c r="P90" s="292"/>
    </row>
    <row r="91" spans="1:16" x14ac:dyDescent="0.2">
      <c r="A91" s="287" t="s">
        <v>92</v>
      </c>
      <c r="B91" s="288"/>
      <c r="C91" s="288"/>
      <c r="D91" s="288"/>
      <c r="E91" s="288"/>
      <c r="F91" s="288"/>
      <c r="G91" s="288"/>
      <c r="H91" s="288"/>
      <c r="I91" s="288"/>
      <c r="J91" s="288"/>
      <c r="K91" s="288"/>
      <c r="L91" s="288"/>
      <c r="M91" s="288"/>
      <c r="N91" s="288"/>
      <c r="O91" s="288"/>
      <c r="P91" s="288"/>
    </row>
    <row r="92" spans="1:16" x14ac:dyDescent="0.2">
      <c r="A92" s="12"/>
    </row>
    <row r="93" spans="1:16" x14ac:dyDescent="0.2">
      <c r="A93" s="13"/>
    </row>
    <row r="94" spans="1:16" x14ac:dyDescent="0.2">
      <c r="A94" s="12"/>
    </row>
  </sheetData>
  <mergeCells count="24">
    <mergeCell ref="A46:M46"/>
    <mergeCell ref="A56:M56"/>
    <mergeCell ref="A69:M69"/>
    <mergeCell ref="A3:A5"/>
    <mergeCell ref="A43:A45"/>
    <mergeCell ref="B43:C44"/>
    <mergeCell ref="D43:E44"/>
    <mergeCell ref="F43:G44"/>
    <mergeCell ref="H43:I44"/>
    <mergeCell ref="J43:K44"/>
    <mergeCell ref="A29:S29"/>
    <mergeCell ref="L43:M44"/>
    <mergeCell ref="A6:S6"/>
    <mergeCell ref="A16:S16"/>
    <mergeCell ref="A1:S1"/>
    <mergeCell ref="N3:O4"/>
    <mergeCell ref="B3:C4"/>
    <mergeCell ref="D3:E4"/>
    <mergeCell ref="F3:G4"/>
    <mergeCell ref="H3:I4"/>
    <mergeCell ref="J3:K4"/>
    <mergeCell ref="L3:M4"/>
    <mergeCell ref="P3:Q4"/>
    <mergeCell ref="R3:S4"/>
  </mergeCells>
  <pageMargins left="0.25" right="0.25" top="0.35" bottom="0.25" header="0.3" footer="0.2"/>
  <pageSetup paperSize="17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104"/>
  <sheetViews>
    <sheetView zoomScaleNormal="100" workbookViewId="0">
      <selection sqref="A1:S1"/>
    </sheetView>
  </sheetViews>
  <sheetFormatPr baseColWidth="10" defaultColWidth="9.1640625" defaultRowHeight="14" x14ac:dyDescent="0.2"/>
  <cols>
    <col min="1" max="1" width="24.6640625" style="1" customWidth="1"/>
    <col min="2" max="2" width="6.5" style="173" bestFit="1" customWidth="1"/>
    <col min="3" max="3" width="9.83203125" style="202" bestFit="1" customWidth="1"/>
    <col min="4" max="4" width="6.5" style="173" bestFit="1" customWidth="1"/>
    <col min="5" max="5" width="9.83203125" style="202" bestFit="1" customWidth="1"/>
    <col min="6" max="6" width="5.6640625" style="173" bestFit="1" customWidth="1"/>
    <col min="7" max="7" width="9.83203125" style="202" bestFit="1" customWidth="1"/>
    <col min="8" max="8" width="4.83203125" style="173" bestFit="1" customWidth="1"/>
    <col min="9" max="9" width="8.83203125" style="202" bestFit="1" customWidth="1"/>
    <col min="10" max="10" width="6.6640625" style="173" customWidth="1"/>
    <col min="11" max="11" width="9.83203125" style="202" bestFit="1" customWidth="1"/>
    <col min="12" max="12" width="6.6640625" style="173" customWidth="1"/>
    <col min="13" max="13" width="8.83203125" style="202" bestFit="1" customWidth="1"/>
    <col min="14" max="14" width="4.83203125" style="173" bestFit="1" customWidth="1"/>
    <col min="15" max="15" width="8.83203125" style="202" bestFit="1" customWidth="1"/>
    <col min="16" max="16" width="6.6640625" style="173" customWidth="1"/>
    <col min="17" max="17" width="9.83203125" style="202" bestFit="1" customWidth="1"/>
    <col min="18" max="18" width="6.6640625" style="173" bestFit="1" customWidth="1"/>
    <col min="19" max="19" width="6.6640625" style="1" bestFit="1" customWidth="1"/>
    <col min="20" max="16384" width="9.1640625" style="1"/>
  </cols>
  <sheetData>
    <row r="1" spans="1:21" ht="35" customHeight="1" thickBot="1" x14ac:dyDescent="0.25">
      <c r="A1" s="425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</row>
    <row r="2" spans="1:21" ht="15" thickBot="1" x14ac:dyDescent="0.25">
      <c r="A2" s="313"/>
      <c r="B2" s="314"/>
      <c r="C2" s="315"/>
      <c r="D2" s="316"/>
      <c r="E2" s="317"/>
      <c r="F2" s="316"/>
      <c r="G2" s="317"/>
      <c r="H2" s="317"/>
      <c r="I2" s="317"/>
      <c r="J2" s="314"/>
      <c r="K2" s="317"/>
      <c r="L2" s="316"/>
      <c r="M2" s="317"/>
      <c r="N2" s="317"/>
      <c r="O2" s="317"/>
      <c r="P2" s="316"/>
      <c r="Q2" s="317"/>
      <c r="R2" s="318"/>
      <c r="S2" s="319"/>
    </row>
    <row r="3" spans="1:21" ht="14" customHeight="1" x14ac:dyDescent="0.2">
      <c r="A3" s="451" t="s">
        <v>79</v>
      </c>
      <c r="B3" s="490" t="s">
        <v>84</v>
      </c>
      <c r="C3" s="485"/>
      <c r="D3" s="482" t="s">
        <v>47</v>
      </c>
      <c r="E3" s="483"/>
      <c r="F3" s="482" t="s">
        <v>89</v>
      </c>
      <c r="G3" s="483"/>
      <c r="H3" s="482" t="s">
        <v>77</v>
      </c>
      <c r="I3" s="483"/>
      <c r="J3" s="484" t="s">
        <v>85</v>
      </c>
      <c r="K3" s="485"/>
      <c r="L3" s="484" t="s">
        <v>86</v>
      </c>
      <c r="M3" s="485"/>
      <c r="N3" s="486" t="s">
        <v>78</v>
      </c>
      <c r="O3" s="487"/>
      <c r="P3" s="436" t="s">
        <v>87</v>
      </c>
      <c r="Q3" s="437"/>
      <c r="R3" s="440" t="s">
        <v>88</v>
      </c>
      <c r="S3" s="441"/>
    </row>
    <row r="4" spans="1:21" ht="14" customHeight="1" thickBot="1" x14ac:dyDescent="0.25">
      <c r="A4" s="451"/>
      <c r="B4" s="431"/>
      <c r="C4" s="429"/>
      <c r="D4" s="434"/>
      <c r="E4" s="435"/>
      <c r="F4" s="434"/>
      <c r="G4" s="435"/>
      <c r="H4" s="434"/>
      <c r="I4" s="435"/>
      <c r="J4" s="428"/>
      <c r="K4" s="429"/>
      <c r="L4" s="428"/>
      <c r="M4" s="429"/>
      <c r="N4" s="488"/>
      <c r="O4" s="489"/>
      <c r="P4" s="438"/>
      <c r="Q4" s="439"/>
      <c r="R4" s="442"/>
      <c r="S4" s="443"/>
    </row>
    <row r="5" spans="1:21" ht="14" customHeight="1" thickBot="1" x14ac:dyDescent="0.25">
      <c r="A5" s="452"/>
      <c r="B5" s="301" t="s">
        <v>4</v>
      </c>
      <c r="C5" s="302" t="s">
        <v>5</v>
      </c>
      <c r="D5" s="303" t="s">
        <v>4</v>
      </c>
      <c r="E5" s="55" t="s">
        <v>5</v>
      </c>
      <c r="F5" s="303" t="s">
        <v>4</v>
      </c>
      <c r="G5" s="55" t="s">
        <v>5</v>
      </c>
      <c r="H5" s="55" t="s">
        <v>4</v>
      </c>
      <c r="I5" s="55" t="s">
        <v>5</v>
      </c>
      <c r="J5" s="303" t="s">
        <v>4</v>
      </c>
      <c r="K5" s="55" t="s">
        <v>5</v>
      </c>
      <c r="L5" s="303" t="s">
        <v>4</v>
      </c>
      <c r="M5" s="55" t="s">
        <v>5</v>
      </c>
      <c r="N5" s="55" t="s">
        <v>4</v>
      </c>
      <c r="O5" s="55" t="s">
        <v>5</v>
      </c>
      <c r="P5" s="303" t="s">
        <v>4</v>
      </c>
      <c r="Q5" s="304" t="s">
        <v>5</v>
      </c>
      <c r="R5" s="65" t="s">
        <v>4</v>
      </c>
      <c r="S5" s="56" t="s">
        <v>5</v>
      </c>
    </row>
    <row r="6" spans="1:21" x14ac:dyDescent="0.2">
      <c r="A6" s="479" t="s">
        <v>6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1"/>
    </row>
    <row r="7" spans="1:21" x14ac:dyDescent="0.2">
      <c r="A7" s="138" t="s">
        <v>7</v>
      </c>
      <c r="B7" s="159"/>
      <c r="C7" s="112"/>
      <c r="D7" s="174"/>
      <c r="E7" s="112"/>
      <c r="F7" s="174"/>
      <c r="G7" s="112"/>
      <c r="H7" s="174"/>
      <c r="I7" s="112"/>
      <c r="J7" s="174">
        <v>38</v>
      </c>
      <c r="K7" s="112">
        <v>2532645</v>
      </c>
      <c r="L7" s="174"/>
      <c r="M7" s="112"/>
      <c r="N7" s="174"/>
      <c r="O7" s="112"/>
      <c r="P7" s="174">
        <f>SUM(B7,D7,F7,H7,J7,L7,N7)</f>
        <v>38</v>
      </c>
      <c r="Q7" s="114">
        <f>SUM(C7,E7,G7,I7,K7,M7,O7)</f>
        <v>2532645</v>
      </c>
      <c r="R7" s="121">
        <f>P7/$P$38</f>
        <v>2.3650814397122071E-2</v>
      </c>
      <c r="S7" s="124">
        <f>Q7/$Q$38</f>
        <v>2.8502253967453976E-2</v>
      </c>
    </row>
    <row r="8" spans="1:21" x14ac:dyDescent="0.2">
      <c r="A8" s="138" t="s">
        <v>8</v>
      </c>
      <c r="B8" s="159">
        <v>24</v>
      </c>
      <c r="C8" s="112">
        <v>3571879</v>
      </c>
      <c r="D8" s="174">
        <v>3</v>
      </c>
      <c r="E8" s="112">
        <v>437609</v>
      </c>
      <c r="F8" s="174">
        <v>5</v>
      </c>
      <c r="G8" s="112">
        <v>754954</v>
      </c>
      <c r="H8" s="174">
        <v>2</v>
      </c>
      <c r="I8" s="112">
        <v>372000</v>
      </c>
      <c r="J8" s="174">
        <v>6</v>
      </c>
      <c r="K8" s="112">
        <v>1092128</v>
      </c>
      <c r="L8" s="174">
        <v>3</v>
      </c>
      <c r="M8" s="112">
        <v>410263</v>
      </c>
      <c r="N8" s="186">
        <v>1</v>
      </c>
      <c r="O8" s="112">
        <v>182070</v>
      </c>
      <c r="P8" s="174">
        <f t="shared" ref="P8:Q9" si="0">SUM(B8,D8,F8,H8,J8,L8,N8)</f>
        <v>44</v>
      </c>
      <c r="Q8" s="114">
        <f t="shared" si="0"/>
        <v>6820903</v>
      </c>
      <c r="R8" s="121">
        <f>P8/$P$38</f>
        <v>2.7385153512457131E-2</v>
      </c>
      <c r="S8" s="124">
        <f>Q8/$Q$38</f>
        <v>7.6762084537457378E-2</v>
      </c>
    </row>
    <row r="9" spans="1:21" x14ac:dyDescent="0.2">
      <c r="A9" s="138" t="s">
        <v>9</v>
      </c>
      <c r="B9" s="159">
        <v>191</v>
      </c>
      <c r="C9" s="112">
        <v>11082629</v>
      </c>
      <c r="D9" s="174">
        <v>22</v>
      </c>
      <c r="E9" s="112">
        <v>1358175</v>
      </c>
      <c r="F9" s="174">
        <v>41</v>
      </c>
      <c r="G9" s="112">
        <v>2820375</v>
      </c>
      <c r="H9" s="174">
        <v>11</v>
      </c>
      <c r="I9" s="112">
        <v>809534</v>
      </c>
      <c r="J9" s="174">
        <v>12</v>
      </c>
      <c r="K9" s="112">
        <v>813768</v>
      </c>
      <c r="L9" s="174">
        <v>26</v>
      </c>
      <c r="M9" s="112">
        <v>1548893</v>
      </c>
      <c r="N9" s="186">
        <v>17</v>
      </c>
      <c r="O9" s="112">
        <v>1053591</v>
      </c>
      <c r="P9" s="174">
        <f t="shared" si="0"/>
        <v>320</v>
      </c>
      <c r="Q9" s="114">
        <f t="shared" si="0"/>
        <v>19486965</v>
      </c>
      <c r="R9" s="121">
        <f>P9/$P$38</f>
        <v>0.19916475281787005</v>
      </c>
      <c r="S9" s="124">
        <f>Q9/$Q$38</f>
        <v>0.21930528182389825</v>
      </c>
    </row>
    <row r="10" spans="1:21" x14ac:dyDescent="0.2">
      <c r="A10" s="138" t="s">
        <v>10</v>
      </c>
      <c r="B10" s="159"/>
      <c r="C10" s="112"/>
      <c r="D10" s="174"/>
      <c r="E10" s="112"/>
      <c r="F10" s="174"/>
      <c r="G10" s="112"/>
      <c r="H10" s="174"/>
      <c r="I10" s="112"/>
      <c r="J10" s="174"/>
      <c r="K10" s="112"/>
      <c r="L10" s="174"/>
      <c r="M10" s="112"/>
      <c r="N10" s="174"/>
      <c r="O10" s="112"/>
      <c r="P10" s="174"/>
      <c r="Q10" s="114"/>
      <c r="R10" s="121"/>
      <c r="S10" s="124"/>
      <c r="T10" s="3"/>
    </row>
    <row r="11" spans="1:21" x14ac:dyDescent="0.2">
      <c r="A11" s="138" t="s">
        <v>44</v>
      </c>
      <c r="B11" s="159"/>
      <c r="C11" s="112"/>
      <c r="D11" s="174"/>
      <c r="E11" s="112"/>
      <c r="F11" s="174"/>
      <c r="G11" s="112"/>
      <c r="H11" s="174"/>
      <c r="I11" s="112"/>
      <c r="J11" s="174"/>
      <c r="K11" s="112"/>
      <c r="L11" s="174"/>
      <c r="M11" s="112"/>
      <c r="N11" s="174"/>
      <c r="O11" s="112"/>
      <c r="P11" s="174"/>
      <c r="Q11" s="114"/>
      <c r="R11" s="121"/>
      <c r="S11" s="124"/>
      <c r="T11" s="3"/>
    </row>
    <row r="12" spans="1:21" x14ac:dyDescent="0.2">
      <c r="A12" s="138" t="s">
        <v>70</v>
      </c>
      <c r="B12" s="159"/>
      <c r="C12" s="112"/>
      <c r="D12" s="174"/>
      <c r="E12" s="112"/>
      <c r="F12" s="174"/>
      <c r="G12" s="112"/>
      <c r="H12" s="174"/>
      <c r="I12" s="112"/>
      <c r="J12" s="174"/>
      <c r="K12" s="112"/>
      <c r="L12" s="174"/>
      <c r="M12" s="112"/>
      <c r="N12" s="174"/>
      <c r="O12" s="112"/>
      <c r="P12" s="174"/>
      <c r="Q12" s="114"/>
      <c r="R12" s="121"/>
      <c r="S12" s="124"/>
      <c r="T12" s="3"/>
    </row>
    <row r="13" spans="1:21" x14ac:dyDescent="0.2">
      <c r="A13" s="138" t="s">
        <v>69</v>
      </c>
      <c r="B13" s="159"/>
      <c r="C13" s="112"/>
      <c r="D13" s="174"/>
      <c r="E13" s="112"/>
      <c r="F13" s="174"/>
      <c r="G13" s="112"/>
      <c r="H13" s="174"/>
      <c r="I13" s="112"/>
      <c r="J13" s="174"/>
      <c r="K13" s="112"/>
      <c r="L13" s="174"/>
      <c r="M13" s="112"/>
      <c r="N13" s="174"/>
      <c r="O13" s="112"/>
      <c r="P13" s="174"/>
      <c r="Q13" s="114"/>
      <c r="R13" s="121"/>
      <c r="S13" s="124"/>
      <c r="T13" s="3"/>
    </row>
    <row r="14" spans="1:21" ht="15" thickBot="1" x14ac:dyDescent="0.25">
      <c r="A14" s="320" t="s">
        <v>38</v>
      </c>
      <c r="B14" s="351">
        <f t="shared" ref="B14:Q14" si="1">SUM(B7:B13)</f>
        <v>215</v>
      </c>
      <c r="C14" s="352">
        <f t="shared" si="1"/>
        <v>14654508</v>
      </c>
      <c r="D14" s="353">
        <f t="shared" si="1"/>
        <v>25</v>
      </c>
      <c r="E14" s="352">
        <f t="shared" si="1"/>
        <v>1795784</v>
      </c>
      <c r="F14" s="353">
        <f t="shared" si="1"/>
        <v>46</v>
      </c>
      <c r="G14" s="352">
        <f t="shared" si="1"/>
        <v>3575329</v>
      </c>
      <c r="H14" s="353">
        <f t="shared" si="1"/>
        <v>13</v>
      </c>
      <c r="I14" s="352">
        <f t="shared" si="1"/>
        <v>1181534</v>
      </c>
      <c r="J14" s="353">
        <f t="shared" si="1"/>
        <v>56</v>
      </c>
      <c r="K14" s="352">
        <f t="shared" si="1"/>
        <v>4438541</v>
      </c>
      <c r="L14" s="353">
        <f t="shared" si="1"/>
        <v>29</v>
      </c>
      <c r="M14" s="352">
        <f t="shared" si="1"/>
        <v>1959156</v>
      </c>
      <c r="N14" s="353">
        <f t="shared" si="1"/>
        <v>18</v>
      </c>
      <c r="O14" s="352">
        <f t="shared" si="1"/>
        <v>1235661</v>
      </c>
      <c r="P14" s="353">
        <f t="shared" si="1"/>
        <v>402</v>
      </c>
      <c r="Q14" s="354">
        <f t="shared" si="1"/>
        <v>28840513</v>
      </c>
      <c r="R14" s="331">
        <f>SUM(R7:R13)</f>
        <v>0.25020072072744926</v>
      </c>
      <c r="S14" s="126">
        <f>SUM(S7:S13)</f>
        <v>0.32456962032880959</v>
      </c>
      <c r="T14" s="4"/>
    </row>
    <row r="15" spans="1:21" ht="15" thickBot="1" x14ac:dyDescent="0.25">
      <c r="A15" s="313"/>
      <c r="B15" s="321"/>
      <c r="C15" s="322"/>
      <c r="D15" s="323"/>
      <c r="E15" s="324"/>
      <c r="F15" s="323"/>
      <c r="G15" s="324"/>
      <c r="H15" s="325"/>
      <c r="I15" s="324"/>
      <c r="J15" s="321"/>
      <c r="K15" s="324"/>
      <c r="L15" s="323"/>
      <c r="M15" s="324"/>
      <c r="N15" s="325"/>
      <c r="O15" s="324"/>
      <c r="P15" s="323"/>
      <c r="Q15" s="324"/>
      <c r="R15" s="326"/>
      <c r="S15" s="327"/>
    </row>
    <row r="16" spans="1:21" x14ac:dyDescent="0.2">
      <c r="A16" s="491" t="s">
        <v>11</v>
      </c>
      <c r="B16" s="492"/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3"/>
      <c r="U16" s="140"/>
    </row>
    <row r="17" spans="1:20" x14ac:dyDescent="0.2">
      <c r="A17" s="148" t="s">
        <v>12</v>
      </c>
      <c r="B17" s="159">
        <v>318</v>
      </c>
      <c r="C17" s="117">
        <v>26234691</v>
      </c>
      <c r="D17" s="174"/>
      <c r="E17" s="112"/>
      <c r="F17" s="174"/>
      <c r="G17" s="112"/>
      <c r="H17" s="174"/>
      <c r="I17" s="112"/>
      <c r="J17" s="174"/>
      <c r="K17" s="112"/>
      <c r="L17" s="174"/>
      <c r="M17" s="112"/>
      <c r="N17" s="174"/>
      <c r="O17" s="112"/>
      <c r="P17" s="174">
        <f>SUM(B17,D17,F17,H17,J17,L17,N17)</f>
        <v>318</v>
      </c>
      <c r="Q17" s="115">
        <f>SUM(C17,E17,G17,I17,K17,M17,O17)</f>
        <v>26234691</v>
      </c>
      <c r="R17" s="121">
        <f t="shared" ref="R17:R22" si="2">P17/$P$38</f>
        <v>0.19791997311275836</v>
      </c>
      <c r="S17" s="124">
        <f t="shared" ref="S17:S22" si="3">Q17/$Q$38</f>
        <v>0.29524383624222073</v>
      </c>
    </row>
    <row r="18" spans="1:20" x14ac:dyDescent="0.2">
      <c r="A18" s="138" t="s">
        <v>13</v>
      </c>
      <c r="B18" s="159">
        <v>103</v>
      </c>
      <c r="C18" s="117">
        <v>5123470</v>
      </c>
      <c r="D18" s="174"/>
      <c r="E18" s="112"/>
      <c r="F18" s="174"/>
      <c r="G18" s="112"/>
      <c r="H18" s="174"/>
      <c r="I18" s="112"/>
      <c r="J18" s="174"/>
      <c r="K18" s="112"/>
      <c r="L18" s="174"/>
      <c r="M18" s="112"/>
      <c r="N18" s="174"/>
      <c r="O18" s="112"/>
      <c r="P18" s="174">
        <f t="shared" ref="P18:Q25" si="4">SUM(B18,D18,F18,H18,J18,L18,N18)</f>
        <v>103</v>
      </c>
      <c r="Q18" s="115">
        <f t="shared" si="4"/>
        <v>5123470</v>
      </c>
      <c r="R18" s="121">
        <f t="shared" si="2"/>
        <v>6.4106154813251923E-2</v>
      </c>
      <c r="S18" s="124">
        <f t="shared" si="3"/>
        <v>5.7659262602785401E-2</v>
      </c>
    </row>
    <row r="19" spans="1:20" x14ac:dyDescent="0.2">
      <c r="A19" s="138" t="s">
        <v>14</v>
      </c>
      <c r="B19" s="159">
        <v>72.599999999999994</v>
      </c>
      <c r="C19" s="117">
        <v>1525914.5299999998</v>
      </c>
      <c r="D19" s="174"/>
      <c r="E19" s="112"/>
      <c r="F19" s="174"/>
      <c r="G19" s="112"/>
      <c r="H19" s="174"/>
      <c r="I19" s="112"/>
      <c r="J19" s="174"/>
      <c r="K19" s="112"/>
      <c r="L19" s="174"/>
      <c r="M19" s="112"/>
      <c r="N19" s="174"/>
      <c r="O19" s="112"/>
      <c r="P19" s="174">
        <f t="shared" si="4"/>
        <v>72.599999999999994</v>
      </c>
      <c r="Q19" s="115">
        <f t="shared" si="4"/>
        <v>1525914.5299999998</v>
      </c>
      <c r="R19" s="121">
        <f t="shared" si="2"/>
        <v>4.5185503295554263E-2</v>
      </c>
      <c r="S19" s="124">
        <f t="shared" si="3"/>
        <v>1.7172562071150185E-2</v>
      </c>
    </row>
    <row r="20" spans="1:20" x14ac:dyDescent="0.2">
      <c r="A20" s="138" t="s">
        <v>15</v>
      </c>
      <c r="B20" s="159">
        <v>33</v>
      </c>
      <c r="C20" s="117">
        <v>3450239</v>
      </c>
      <c r="D20" s="174"/>
      <c r="E20" s="112"/>
      <c r="F20" s="174"/>
      <c r="G20" s="112"/>
      <c r="H20" s="174"/>
      <c r="I20" s="112"/>
      <c r="J20" s="174"/>
      <c r="K20" s="112"/>
      <c r="L20" s="174"/>
      <c r="M20" s="112"/>
      <c r="N20" s="174"/>
      <c r="O20" s="112"/>
      <c r="P20" s="174">
        <f t="shared" si="4"/>
        <v>33</v>
      </c>
      <c r="Q20" s="115">
        <f t="shared" si="4"/>
        <v>3450239</v>
      </c>
      <c r="R20" s="121">
        <f t="shared" si="2"/>
        <v>2.0538865134342849E-2</v>
      </c>
      <c r="S20" s="124">
        <f t="shared" si="3"/>
        <v>3.8828808706476606E-2</v>
      </c>
    </row>
    <row r="21" spans="1:20" x14ac:dyDescent="0.2">
      <c r="A21" s="154" t="s">
        <v>16</v>
      </c>
      <c r="B21" s="159">
        <v>1</v>
      </c>
      <c r="C21" s="117">
        <v>67000</v>
      </c>
      <c r="D21" s="174"/>
      <c r="E21" s="112"/>
      <c r="F21" s="174"/>
      <c r="G21" s="112"/>
      <c r="H21" s="174"/>
      <c r="I21" s="112"/>
      <c r="J21" s="174"/>
      <c r="K21" s="112"/>
      <c r="L21" s="174"/>
      <c r="M21" s="112"/>
      <c r="N21" s="174"/>
      <c r="O21" s="112"/>
      <c r="P21" s="174">
        <f t="shared" si="4"/>
        <v>1</v>
      </c>
      <c r="Q21" s="115">
        <f t="shared" si="4"/>
        <v>67000</v>
      </c>
      <c r="R21" s="121">
        <f t="shared" si="2"/>
        <v>6.2238985255584395E-4</v>
      </c>
      <c r="S21" s="124">
        <f t="shared" si="3"/>
        <v>7.5401448518028246E-4</v>
      </c>
    </row>
    <row r="22" spans="1:20" x14ac:dyDescent="0.2">
      <c r="A22" s="148" t="s">
        <v>17</v>
      </c>
      <c r="B22" s="159">
        <v>15</v>
      </c>
      <c r="C22" s="117">
        <v>1121158</v>
      </c>
      <c r="D22" s="174"/>
      <c r="E22" s="112"/>
      <c r="F22" s="174"/>
      <c r="G22" s="112"/>
      <c r="H22" s="174"/>
      <c r="I22" s="112"/>
      <c r="J22" s="174"/>
      <c r="K22" s="112"/>
      <c r="L22" s="174"/>
      <c r="M22" s="112"/>
      <c r="N22" s="174"/>
      <c r="O22" s="112"/>
      <c r="P22" s="174">
        <f t="shared" si="4"/>
        <v>15</v>
      </c>
      <c r="Q22" s="115">
        <f t="shared" si="4"/>
        <v>1121158</v>
      </c>
      <c r="R22" s="121">
        <f t="shared" si="2"/>
        <v>9.3358477883376586E-3</v>
      </c>
      <c r="S22" s="124">
        <f t="shared" si="3"/>
        <v>1.2617453316056047E-2</v>
      </c>
    </row>
    <row r="23" spans="1:20" x14ac:dyDescent="0.2">
      <c r="A23" s="148" t="s">
        <v>90</v>
      </c>
      <c r="B23" s="159"/>
      <c r="C23" s="117"/>
      <c r="D23" s="174"/>
      <c r="E23" s="112"/>
      <c r="F23" s="174"/>
      <c r="G23" s="112"/>
      <c r="H23" s="174"/>
      <c r="I23" s="112"/>
      <c r="J23" s="174"/>
      <c r="K23" s="112"/>
      <c r="L23" s="174"/>
      <c r="M23" s="112"/>
      <c r="N23" s="174"/>
      <c r="O23" s="112"/>
      <c r="P23" s="174"/>
      <c r="Q23" s="115"/>
      <c r="R23" s="121"/>
      <c r="S23" s="124"/>
      <c r="T23" s="3"/>
    </row>
    <row r="24" spans="1:20" x14ac:dyDescent="0.2">
      <c r="A24" s="148" t="s">
        <v>18</v>
      </c>
      <c r="B24" s="159">
        <v>6</v>
      </c>
      <c r="C24" s="117">
        <v>287122</v>
      </c>
      <c r="D24" s="174"/>
      <c r="E24" s="112"/>
      <c r="F24" s="174"/>
      <c r="G24" s="112"/>
      <c r="H24" s="174"/>
      <c r="I24" s="112"/>
      <c r="J24" s="174"/>
      <c r="K24" s="112"/>
      <c r="L24" s="174"/>
      <c r="M24" s="112"/>
      <c r="N24" s="174"/>
      <c r="O24" s="112"/>
      <c r="P24" s="174">
        <f t="shared" si="4"/>
        <v>6</v>
      </c>
      <c r="Q24" s="115">
        <f t="shared" si="4"/>
        <v>287122</v>
      </c>
      <c r="R24" s="121">
        <f>P24/$P$38</f>
        <v>3.7343391153350637E-3</v>
      </c>
      <c r="S24" s="124">
        <f>Q24/$Q$38</f>
        <v>3.2312559255810902E-3</v>
      </c>
      <c r="T24" s="3"/>
    </row>
    <row r="25" spans="1:20" x14ac:dyDescent="0.2">
      <c r="A25" s="145" t="s">
        <v>45</v>
      </c>
      <c r="B25" s="159">
        <v>0</v>
      </c>
      <c r="C25" s="117">
        <v>136160</v>
      </c>
      <c r="D25" s="174"/>
      <c r="E25" s="112"/>
      <c r="F25" s="174"/>
      <c r="G25" s="112"/>
      <c r="H25" s="174"/>
      <c r="I25" s="112"/>
      <c r="J25" s="174"/>
      <c r="K25" s="112"/>
      <c r="L25" s="174"/>
      <c r="M25" s="112"/>
      <c r="N25" s="174"/>
      <c r="O25" s="112"/>
      <c r="P25" s="174">
        <f t="shared" si="4"/>
        <v>0</v>
      </c>
      <c r="Q25" s="115">
        <f t="shared" si="4"/>
        <v>136160</v>
      </c>
      <c r="R25" s="121">
        <f>P25/$P$38</f>
        <v>0</v>
      </c>
      <c r="S25" s="124">
        <f>Q25/$Q$38</f>
        <v>1.532337497046974E-3</v>
      </c>
    </row>
    <row r="26" spans="1:20" x14ac:dyDescent="0.2">
      <c r="A26" s="155" t="s">
        <v>71</v>
      </c>
      <c r="B26" s="159"/>
      <c r="C26" s="117"/>
      <c r="D26" s="174"/>
      <c r="E26" s="112"/>
      <c r="F26" s="174"/>
      <c r="G26" s="112"/>
      <c r="H26" s="174"/>
      <c r="I26" s="112"/>
      <c r="J26" s="174"/>
      <c r="K26" s="112"/>
      <c r="L26" s="174"/>
      <c r="M26" s="112"/>
      <c r="N26" s="174"/>
      <c r="O26" s="112"/>
      <c r="P26" s="174"/>
      <c r="Q26" s="115"/>
      <c r="R26" s="121"/>
      <c r="S26" s="124"/>
    </row>
    <row r="27" spans="1:20" ht="15" thickBot="1" x14ac:dyDescent="0.25">
      <c r="A27" s="320" t="s">
        <v>38</v>
      </c>
      <c r="B27" s="328">
        <f>SUM(B17:B26)</f>
        <v>548.6</v>
      </c>
      <c r="C27" s="329">
        <f>SUM(C17:C26)</f>
        <v>37945754.530000001</v>
      </c>
      <c r="D27" s="330"/>
      <c r="E27" s="329"/>
      <c r="F27" s="330"/>
      <c r="G27" s="329"/>
      <c r="H27" s="330"/>
      <c r="I27" s="329"/>
      <c r="J27" s="330"/>
      <c r="K27" s="329"/>
      <c r="L27" s="330"/>
      <c r="M27" s="329"/>
      <c r="N27" s="330"/>
      <c r="O27" s="329"/>
      <c r="P27" s="330">
        <f>SUM(P17:P26)</f>
        <v>548.6</v>
      </c>
      <c r="Q27" s="116">
        <f>SUM(Q17:Q26)</f>
        <v>37945754.530000001</v>
      </c>
      <c r="R27" s="331">
        <f>SUM(R17:R26)</f>
        <v>0.34144307311213595</v>
      </c>
      <c r="S27" s="126">
        <f>SUM(S17:S26)</f>
        <v>0.42703953084649737</v>
      </c>
      <c r="T27" s="4"/>
    </row>
    <row r="28" spans="1:20" ht="15" thickBot="1" x14ac:dyDescent="0.25">
      <c r="A28" s="313"/>
      <c r="B28" s="321"/>
      <c r="C28" s="322"/>
      <c r="D28" s="323"/>
      <c r="E28" s="324"/>
      <c r="F28" s="323"/>
      <c r="G28" s="324"/>
      <c r="H28" s="325"/>
      <c r="I28" s="324"/>
      <c r="J28" s="321"/>
      <c r="K28" s="324"/>
      <c r="L28" s="323"/>
      <c r="M28" s="324"/>
      <c r="N28" s="325"/>
      <c r="O28" s="324"/>
      <c r="P28" s="323"/>
      <c r="Q28" s="324"/>
      <c r="R28" s="326"/>
      <c r="S28" s="327"/>
    </row>
    <row r="29" spans="1:20" x14ac:dyDescent="0.2">
      <c r="A29" s="491" t="s">
        <v>19</v>
      </c>
      <c r="B29" s="492"/>
      <c r="C29" s="492"/>
      <c r="D29" s="492"/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3"/>
    </row>
    <row r="30" spans="1:20" x14ac:dyDescent="0.2">
      <c r="A30" s="138" t="s">
        <v>20</v>
      </c>
      <c r="B30" s="159">
        <v>165.01</v>
      </c>
      <c r="C30" s="112">
        <v>5419516.96</v>
      </c>
      <c r="D30" s="174">
        <v>25</v>
      </c>
      <c r="E30" s="112">
        <v>770601</v>
      </c>
      <c r="F30" s="174">
        <v>48</v>
      </c>
      <c r="G30" s="112">
        <v>1715340.9</v>
      </c>
      <c r="H30" s="186">
        <v>3</v>
      </c>
      <c r="I30" s="112">
        <v>116473.5</v>
      </c>
      <c r="J30" s="174">
        <v>6</v>
      </c>
      <c r="K30" s="112">
        <v>231055.5</v>
      </c>
      <c r="L30" s="174">
        <v>11</v>
      </c>
      <c r="M30" s="112">
        <v>398190</v>
      </c>
      <c r="N30" s="186">
        <v>12</v>
      </c>
      <c r="O30" s="112">
        <v>381498</v>
      </c>
      <c r="P30" s="174">
        <f>SUM(B30,D30,F30,H30,J30,L30,N30)</f>
        <v>270.01</v>
      </c>
      <c r="Q30" s="114">
        <f>SUM(C30,E30,G30,I30,K30,M30,O30)</f>
        <v>9032675.8599999994</v>
      </c>
      <c r="R30" s="121">
        <f>P30/$P$38</f>
        <v>0.1680514840886034</v>
      </c>
      <c r="S30" s="124">
        <f>Q30/$Q$38</f>
        <v>0.10165326027430245</v>
      </c>
    </row>
    <row r="31" spans="1:20" x14ac:dyDescent="0.2">
      <c r="A31" s="138" t="s">
        <v>21</v>
      </c>
      <c r="B31" s="159">
        <v>44.5</v>
      </c>
      <c r="C31" s="112">
        <v>1926697.5</v>
      </c>
      <c r="D31" s="174">
        <v>38.5</v>
      </c>
      <c r="E31" s="112">
        <v>1394386.5</v>
      </c>
      <c r="F31" s="174">
        <v>10</v>
      </c>
      <c r="G31" s="112">
        <v>468643.5</v>
      </c>
      <c r="H31" s="186">
        <v>5</v>
      </c>
      <c r="I31" s="112">
        <v>202917</v>
      </c>
      <c r="J31" s="174">
        <v>8</v>
      </c>
      <c r="K31" s="112">
        <v>295893</v>
      </c>
      <c r="L31" s="174">
        <v>1</v>
      </c>
      <c r="M31" s="112">
        <v>36406.5</v>
      </c>
      <c r="N31" s="186">
        <v>7</v>
      </c>
      <c r="O31" s="112">
        <v>293143.5</v>
      </c>
      <c r="P31" s="174">
        <f t="shared" ref="P31:Q35" si="5">SUM(B31,D31,F31,H31,J31,L31,N31)</f>
        <v>114</v>
      </c>
      <c r="Q31" s="114">
        <f t="shared" si="5"/>
        <v>4618087.5</v>
      </c>
      <c r="R31" s="121">
        <f t="shared" ref="R31:R35" si="6">P31/$P$38</f>
        <v>7.0952443191366205E-2</v>
      </c>
      <c r="S31" s="124">
        <f t="shared" ref="S31:S35" si="7">Q31/$Q$38</f>
        <v>5.197171446014922E-2</v>
      </c>
    </row>
    <row r="32" spans="1:20" x14ac:dyDescent="0.2">
      <c r="A32" s="138" t="s">
        <v>22</v>
      </c>
      <c r="B32" s="162"/>
      <c r="C32" s="112"/>
      <c r="D32" s="174"/>
      <c r="E32" s="112"/>
      <c r="F32" s="174">
        <v>24</v>
      </c>
      <c r="G32" s="112">
        <v>1175574.3999999997</v>
      </c>
      <c r="H32" s="174"/>
      <c r="I32" s="112"/>
      <c r="J32" s="174"/>
      <c r="K32" s="112"/>
      <c r="L32" s="174"/>
      <c r="M32" s="112"/>
      <c r="N32" s="174"/>
      <c r="O32" s="112"/>
      <c r="P32" s="174">
        <f t="shared" si="5"/>
        <v>24</v>
      </c>
      <c r="Q32" s="114">
        <f t="shared" si="5"/>
        <v>1175574.3999999997</v>
      </c>
      <c r="R32" s="121">
        <f t="shared" si="6"/>
        <v>1.4937356461340255E-2</v>
      </c>
      <c r="S32" s="124">
        <f t="shared" si="7"/>
        <v>1.3229852626971928E-2</v>
      </c>
    </row>
    <row r="33" spans="1:20" x14ac:dyDescent="0.2">
      <c r="A33" s="138" t="s">
        <v>23</v>
      </c>
      <c r="B33" s="159">
        <v>60.370000000000005</v>
      </c>
      <c r="C33" s="112">
        <v>1537787.16</v>
      </c>
      <c r="D33" s="174"/>
      <c r="E33" s="112"/>
      <c r="F33" s="174">
        <v>91</v>
      </c>
      <c r="G33" s="112">
        <v>2327988</v>
      </c>
      <c r="H33" s="174"/>
      <c r="I33" s="112"/>
      <c r="J33" s="174">
        <v>0.63</v>
      </c>
      <c r="K33" s="112">
        <v>15036.84</v>
      </c>
      <c r="L33" s="174">
        <v>17.100000000000001</v>
      </c>
      <c r="M33" s="112">
        <v>454560.6</v>
      </c>
      <c r="N33" s="186">
        <v>5</v>
      </c>
      <c r="O33" s="112">
        <v>124819.5</v>
      </c>
      <c r="P33" s="174">
        <f t="shared" si="5"/>
        <v>174.1</v>
      </c>
      <c r="Q33" s="114">
        <f t="shared" si="5"/>
        <v>4460192.0999999996</v>
      </c>
      <c r="R33" s="121">
        <f>P33/$P$38</f>
        <v>0.10835807332997242</v>
      </c>
      <c r="S33" s="124">
        <f t="shared" si="7"/>
        <v>5.0194767911741232E-2</v>
      </c>
    </row>
    <row r="34" spans="1:20" x14ac:dyDescent="0.2">
      <c r="A34" s="138" t="s">
        <v>24</v>
      </c>
      <c r="B34" s="159">
        <v>19</v>
      </c>
      <c r="C34" s="112">
        <v>692640</v>
      </c>
      <c r="D34" s="174"/>
      <c r="E34" s="112"/>
      <c r="F34" s="174">
        <v>30</v>
      </c>
      <c r="G34" s="112">
        <v>1182636</v>
      </c>
      <c r="H34" s="174"/>
      <c r="I34" s="112"/>
      <c r="J34" s="174"/>
      <c r="K34" s="112"/>
      <c r="L34" s="174">
        <v>1</v>
      </c>
      <c r="M34" s="112">
        <v>39819</v>
      </c>
      <c r="N34" s="186"/>
      <c r="O34" s="112"/>
      <c r="P34" s="174">
        <f t="shared" si="5"/>
        <v>50</v>
      </c>
      <c r="Q34" s="114">
        <f t="shared" si="5"/>
        <v>1915095</v>
      </c>
      <c r="R34" s="121">
        <f t="shared" si="6"/>
        <v>3.1119492627792195E-2</v>
      </c>
      <c r="S34" s="124">
        <f t="shared" si="7"/>
        <v>2.1552378664124374E-2</v>
      </c>
    </row>
    <row r="35" spans="1:20" x14ac:dyDescent="0.2">
      <c r="A35" s="156" t="s">
        <v>25</v>
      </c>
      <c r="B35" s="159">
        <v>15</v>
      </c>
      <c r="C35" s="112">
        <v>539935.5</v>
      </c>
      <c r="D35" s="174"/>
      <c r="E35" s="112"/>
      <c r="F35" s="174">
        <v>2</v>
      </c>
      <c r="G35" s="112">
        <v>76089</v>
      </c>
      <c r="H35" s="174"/>
      <c r="I35" s="112"/>
      <c r="J35" s="174"/>
      <c r="K35" s="112"/>
      <c r="L35" s="174"/>
      <c r="M35" s="112"/>
      <c r="N35" s="186">
        <v>7</v>
      </c>
      <c r="O35" s="112">
        <v>253792.5</v>
      </c>
      <c r="P35" s="174">
        <f t="shared" si="5"/>
        <v>24</v>
      </c>
      <c r="Q35" s="114">
        <f t="shared" si="5"/>
        <v>869817</v>
      </c>
      <c r="R35" s="121">
        <f t="shared" si="6"/>
        <v>1.4937356461340255E-2</v>
      </c>
      <c r="S35" s="124">
        <f t="shared" si="7"/>
        <v>9.7888748874038461E-3</v>
      </c>
      <c r="T35" s="3"/>
    </row>
    <row r="36" spans="1:20" ht="15" thickBot="1" x14ac:dyDescent="0.25">
      <c r="A36" s="332" t="s">
        <v>38</v>
      </c>
      <c r="B36" s="160">
        <f>SUM(B30:B35)</f>
        <v>303.88</v>
      </c>
      <c r="C36" s="113">
        <f t="shared" ref="C36:S36" si="8">SUM(C30:C35)</f>
        <v>10116577.119999999</v>
      </c>
      <c r="D36" s="175">
        <f t="shared" si="8"/>
        <v>63.5</v>
      </c>
      <c r="E36" s="113">
        <f t="shared" si="8"/>
        <v>2164987.5</v>
      </c>
      <c r="F36" s="175">
        <f t="shared" si="8"/>
        <v>205</v>
      </c>
      <c r="G36" s="113">
        <f t="shared" si="8"/>
        <v>6946271.7999999998</v>
      </c>
      <c r="H36" s="175">
        <f t="shared" si="8"/>
        <v>8</v>
      </c>
      <c r="I36" s="113">
        <f t="shared" si="8"/>
        <v>319390.5</v>
      </c>
      <c r="J36" s="175">
        <f t="shared" si="8"/>
        <v>14.63</v>
      </c>
      <c r="K36" s="113">
        <f t="shared" si="8"/>
        <v>541985.34</v>
      </c>
      <c r="L36" s="175">
        <f t="shared" si="8"/>
        <v>30.1</v>
      </c>
      <c r="M36" s="113">
        <f t="shared" si="8"/>
        <v>928976.1</v>
      </c>
      <c r="N36" s="175">
        <f t="shared" si="8"/>
        <v>31</v>
      </c>
      <c r="O36" s="113">
        <f t="shared" si="8"/>
        <v>1053253.5</v>
      </c>
      <c r="P36" s="175">
        <f t="shared" si="8"/>
        <v>656.11</v>
      </c>
      <c r="Q36" s="113">
        <f t="shared" si="8"/>
        <v>22071441.859999999</v>
      </c>
      <c r="R36" s="331">
        <f t="shared" si="8"/>
        <v>0.40835620616041474</v>
      </c>
      <c r="S36" s="126">
        <f t="shared" si="8"/>
        <v>0.24839084882469306</v>
      </c>
      <c r="T36" s="4"/>
    </row>
    <row r="37" spans="1:20" ht="15" thickBot="1" x14ac:dyDescent="0.25">
      <c r="A37" s="340"/>
      <c r="B37" s="341"/>
      <c r="C37" s="322"/>
      <c r="D37" s="342"/>
      <c r="E37" s="343"/>
      <c r="F37" s="342"/>
      <c r="G37" s="343"/>
      <c r="H37" s="344"/>
      <c r="I37" s="343"/>
      <c r="J37" s="321"/>
      <c r="K37" s="343"/>
      <c r="L37" s="342"/>
      <c r="M37" s="343"/>
      <c r="N37" s="344"/>
      <c r="O37" s="343"/>
      <c r="P37" s="342"/>
      <c r="Q37" s="343"/>
      <c r="R37" s="326"/>
      <c r="S37" s="327"/>
    </row>
    <row r="38" spans="1:20" ht="15" thickBot="1" x14ac:dyDescent="0.25">
      <c r="A38" s="157" t="s">
        <v>26</v>
      </c>
      <c r="B38" s="163">
        <f>SUM(B14, B27,B36)</f>
        <v>1067.48</v>
      </c>
      <c r="C38" s="119">
        <f>SUM(C14, C27,C36)</f>
        <v>62716839.649999999</v>
      </c>
      <c r="D38" s="178">
        <f t="shared" ref="D38:S38" si="9">SUM(D14, D27,D36)</f>
        <v>88.5</v>
      </c>
      <c r="E38" s="119">
        <f t="shared" si="9"/>
        <v>3960771.5</v>
      </c>
      <c r="F38" s="178">
        <f t="shared" si="9"/>
        <v>251</v>
      </c>
      <c r="G38" s="119">
        <f t="shared" si="9"/>
        <v>10521600.800000001</v>
      </c>
      <c r="H38" s="178">
        <f t="shared" si="9"/>
        <v>21</v>
      </c>
      <c r="I38" s="119">
        <f t="shared" si="9"/>
        <v>1500924.5</v>
      </c>
      <c r="J38" s="178">
        <f t="shared" si="9"/>
        <v>70.63</v>
      </c>
      <c r="K38" s="119">
        <f t="shared" si="9"/>
        <v>4980526.34</v>
      </c>
      <c r="L38" s="178">
        <f t="shared" si="9"/>
        <v>59.1</v>
      </c>
      <c r="M38" s="119">
        <f t="shared" si="9"/>
        <v>2888132.1</v>
      </c>
      <c r="N38" s="178">
        <f t="shared" si="9"/>
        <v>49</v>
      </c>
      <c r="O38" s="119">
        <f t="shared" si="9"/>
        <v>2288914.5</v>
      </c>
      <c r="P38" s="109">
        <f t="shared" si="9"/>
        <v>1606.71</v>
      </c>
      <c r="Q38" s="119">
        <f t="shared" si="9"/>
        <v>88857709.390000001</v>
      </c>
      <c r="R38" s="333">
        <f t="shared" si="9"/>
        <v>1</v>
      </c>
      <c r="S38" s="196">
        <f t="shared" si="9"/>
        <v>1</v>
      </c>
      <c r="T38" s="4"/>
    </row>
    <row r="39" spans="1:20" ht="15" thickBot="1" x14ac:dyDescent="0.25">
      <c r="A39" s="340"/>
      <c r="B39" s="345"/>
      <c r="C39" s="324"/>
      <c r="D39" s="323"/>
      <c r="E39" s="324"/>
      <c r="F39" s="323"/>
      <c r="G39" s="324"/>
      <c r="H39" s="325"/>
      <c r="I39" s="324"/>
      <c r="J39" s="323"/>
      <c r="K39" s="324"/>
      <c r="L39" s="323"/>
      <c r="M39" s="324"/>
      <c r="N39" s="325"/>
      <c r="O39" s="324"/>
      <c r="P39" s="323"/>
      <c r="Q39" s="324"/>
      <c r="R39" s="346"/>
      <c r="S39" s="347"/>
    </row>
    <row r="40" spans="1:20" ht="15" thickBot="1" x14ac:dyDescent="0.25">
      <c r="A40" s="334" t="s">
        <v>39</v>
      </c>
      <c r="B40" s="335">
        <f>B38/$P$38</f>
        <v>0.66438871980631231</v>
      </c>
      <c r="C40" s="336">
        <f>C38/$Q$38</f>
        <v>0.70581202329595638</v>
      </c>
      <c r="D40" s="336">
        <f>D38/$P$38</f>
        <v>5.5081501951192186E-2</v>
      </c>
      <c r="E40" s="336">
        <f>E38/$Q$38</f>
        <v>4.4574314678943808E-2</v>
      </c>
      <c r="F40" s="336">
        <f>F38/$P$38</f>
        <v>0.15621985299151683</v>
      </c>
      <c r="G40" s="336">
        <f>G38/$Q$38</f>
        <v>0.11840954344006639</v>
      </c>
      <c r="H40" s="336">
        <f>H38/$P$38</f>
        <v>1.3070186903672723E-2</v>
      </c>
      <c r="I40" s="336">
        <f>I38/$Q$38</f>
        <v>1.6891325584507056E-2</v>
      </c>
      <c r="J40" s="336">
        <f>J38/$P$38</f>
        <v>4.3959395286019255E-2</v>
      </c>
      <c r="K40" s="336">
        <f>K38/$Q$38</f>
        <v>5.6050582151969196E-2</v>
      </c>
      <c r="L40" s="336">
        <f>L38/$P$38</f>
        <v>3.678324028605038E-2</v>
      </c>
      <c r="M40" s="336">
        <f>M38/$Q$38</f>
        <v>3.250288714200221E-2</v>
      </c>
      <c r="N40" s="336">
        <f>N38/$P$38</f>
        <v>3.0497102775236352E-2</v>
      </c>
      <c r="O40" s="336">
        <f>O38/$Q$38</f>
        <v>2.5759323706554978E-2</v>
      </c>
      <c r="P40" s="337">
        <f>SUM(B40,D40,F40,H40,J40,L40,N40)</f>
        <v>1</v>
      </c>
      <c r="Q40" s="337">
        <f>SUM(C40,E40,G40,I40,K40,M40,O40)</f>
        <v>1</v>
      </c>
      <c r="R40" s="338"/>
      <c r="S40" s="339"/>
    </row>
    <row r="41" spans="1:20" ht="15" thickBot="1" x14ac:dyDescent="0.25">
      <c r="B41" s="164"/>
      <c r="C41" s="198"/>
      <c r="D41" s="179"/>
      <c r="E41" s="203"/>
      <c r="F41" s="179"/>
      <c r="G41" s="203"/>
      <c r="H41" s="188"/>
      <c r="I41" s="203"/>
      <c r="J41" s="164"/>
      <c r="K41" s="203"/>
      <c r="L41" s="179"/>
      <c r="M41" s="203"/>
      <c r="N41" s="188"/>
      <c r="O41" s="203"/>
      <c r="P41" s="179"/>
      <c r="Q41" s="203"/>
      <c r="R41" s="193"/>
      <c r="S41" s="10"/>
      <c r="T41" s="11"/>
    </row>
    <row r="42" spans="1:20" x14ac:dyDescent="0.2">
      <c r="A42" s="47"/>
      <c r="B42" s="127"/>
      <c r="C42" s="128"/>
      <c r="D42" s="129"/>
      <c r="E42" s="130"/>
      <c r="F42" s="129"/>
      <c r="G42" s="130"/>
      <c r="H42" s="129"/>
      <c r="I42" s="131"/>
      <c r="J42" s="129"/>
      <c r="K42" s="131"/>
      <c r="L42" s="132"/>
      <c r="M42" s="133"/>
      <c r="N42" s="1"/>
      <c r="O42" s="1"/>
      <c r="P42" s="1"/>
      <c r="Q42" s="1"/>
      <c r="R42" s="1"/>
    </row>
    <row r="43" spans="1:20" ht="14" customHeight="1" x14ac:dyDescent="0.2">
      <c r="A43" s="453" t="s">
        <v>80</v>
      </c>
      <c r="B43" s="455" t="s">
        <v>31</v>
      </c>
      <c r="C43" s="456"/>
      <c r="D43" s="456" t="s">
        <v>32</v>
      </c>
      <c r="E43" s="456"/>
      <c r="F43" s="459" t="s">
        <v>33</v>
      </c>
      <c r="G43" s="459"/>
      <c r="H43" s="456" t="s">
        <v>34</v>
      </c>
      <c r="I43" s="456"/>
      <c r="J43" s="461" t="s">
        <v>35</v>
      </c>
      <c r="K43" s="462"/>
      <c r="L43" s="468" t="s">
        <v>46</v>
      </c>
      <c r="M43" s="468"/>
      <c r="N43" s="1"/>
      <c r="O43" s="1"/>
      <c r="P43" s="1"/>
      <c r="Q43" s="1"/>
      <c r="R43" s="1"/>
    </row>
    <row r="44" spans="1:20" ht="14" customHeight="1" thickBot="1" x14ac:dyDescent="0.25">
      <c r="A44" s="453"/>
      <c r="B44" s="457"/>
      <c r="C44" s="458"/>
      <c r="D44" s="458"/>
      <c r="E44" s="458"/>
      <c r="F44" s="460"/>
      <c r="G44" s="460"/>
      <c r="H44" s="458"/>
      <c r="I44" s="458"/>
      <c r="J44" s="463"/>
      <c r="K44" s="464"/>
      <c r="L44" s="469"/>
      <c r="M44" s="469"/>
      <c r="N44" s="1"/>
      <c r="O44" s="1"/>
      <c r="P44" s="1"/>
      <c r="Q44" s="1"/>
      <c r="R44" s="1"/>
    </row>
    <row r="45" spans="1:20" ht="14" customHeight="1" thickBot="1" x14ac:dyDescent="0.25">
      <c r="A45" s="454"/>
      <c r="B45" s="62" t="s">
        <v>4</v>
      </c>
      <c r="C45" s="54" t="s">
        <v>5</v>
      </c>
      <c r="D45" s="53" t="s">
        <v>4</v>
      </c>
      <c r="E45" s="55" t="s">
        <v>5</v>
      </c>
      <c r="F45" s="53" t="s">
        <v>4</v>
      </c>
      <c r="G45" s="54" t="s">
        <v>5</v>
      </c>
      <c r="H45" s="53" t="s">
        <v>4</v>
      </c>
      <c r="I45" s="54" t="s">
        <v>5</v>
      </c>
      <c r="J45" s="53" t="s">
        <v>4</v>
      </c>
      <c r="K45" s="64" t="s">
        <v>5</v>
      </c>
      <c r="L45" s="65" t="s">
        <v>4</v>
      </c>
      <c r="M45" s="56" t="s">
        <v>5</v>
      </c>
      <c r="N45" s="1"/>
      <c r="O45"/>
      <c r="P45"/>
      <c r="Q45"/>
      <c r="R45"/>
      <c r="S45"/>
    </row>
    <row r="46" spans="1:20" ht="12.75" customHeight="1" x14ac:dyDescent="0.2">
      <c r="A46" s="444" t="s">
        <v>40</v>
      </c>
      <c r="B46" s="445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6"/>
      <c r="N46" s="1"/>
      <c r="P46" s="307"/>
      <c r="Q46" s="307"/>
      <c r="R46" s="307"/>
      <c r="S46" s="307"/>
    </row>
    <row r="47" spans="1:20" x14ac:dyDescent="0.2">
      <c r="A47" s="138" t="s">
        <v>7</v>
      </c>
      <c r="B47" s="165">
        <v>38</v>
      </c>
      <c r="C47" s="73">
        <v>2532645</v>
      </c>
      <c r="D47" s="96"/>
      <c r="E47" s="73"/>
      <c r="F47" s="96"/>
      <c r="G47" s="73"/>
      <c r="H47" s="96"/>
      <c r="I47" s="73"/>
      <c r="J47" s="96">
        <f>SUM(B47,D47,F47,H47)</f>
        <v>38</v>
      </c>
      <c r="K47" s="93">
        <f>SUM(C47,E47,G47,I47)</f>
        <v>2532645</v>
      </c>
      <c r="L47" s="87">
        <f>J47/$J$78</f>
        <v>2.3650814397122071E-2</v>
      </c>
      <c r="M47" s="88">
        <f>K47/$K$78</f>
        <v>2.8502253967453976E-2</v>
      </c>
      <c r="P47" s="307"/>
      <c r="Q47" s="307"/>
      <c r="R47" s="307"/>
      <c r="S47" s="307"/>
    </row>
    <row r="48" spans="1:20" ht="12.75" customHeight="1" x14ac:dyDescent="0.2">
      <c r="A48" s="138" t="s">
        <v>8</v>
      </c>
      <c r="B48" s="165">
        <v>1</v>
      </c>
      <c r="C48" s="73">
        <v>204000</v>
      </c>
      <c r="D48" s="96">
        <v>41</v>
      </c>
      <c r="E48" s="73">
        <v>6297410</v>
      </c>
      <c r="F48" s="96">
        <v>2</v>
      </c>
      <c r="G48" s="73">
        <v>319493</v>
      </c>
      <c r="H48" s="96"/>
      <c r="I48" s="73"/>
      <c r="J48" s="96">
        <f t="shared" ref="J48:K49" si="10">SUM(B48,D48,F48,H48)</f>
        <v>44</v>
      </c>
      <c r="K48" s="93">
        <f t="shared" si="10"/>
        <v>6820903</v>
      </c>
      <c r="L48" s="87">
        <f>J48/$J$78</f>
        <v>2.7385153512457131E-2</v>
      </c>
      <c r="M48" s="88">
        <f t="shared" ref="M48:M49" si="11">K48/$K$78</f>
        <v>7.6762084537457378E-2</v>
      </c>
      <c r="P48" s="307"/>
      <c r="Q48" s="307"/>
      <c r="R48" s="307"/>
      <c r="S48" s="307"/>
    </row>
    <row r="49" spans="1:20" x14ac:dyDescent="0.2">
      <c r="A49" s="138" t="s">
        <v>9</v>
      </c>
      <c r="B49" s="165">
        <v>29</v>
      </c>
      <c r="C49" s="73">
        <v>1779313</v>
      </c>
      <c r="D49" s="96">
        <v>253.38</v>
      </c>
      <c r="E49" s="73">
        <v>15408877.939999999</v>
      </c>
      <c r="F49" s="96">
        <v>13.87</v>
      </c>
      <c r="G49" s="73">
        <v>790056.55999999994</v>
      </c>
      <c r="H49" s="96">
        <v>23.75</v>
      </c>
      <c r="I49" s="73">
        <v>1508717.5</v>
      </c>
      <c r="J49" s="96">
        <f t="shared" si="10"/>
        <v>320</v>
      </c>
      <c r="K49" s="93">
        <f t="shared" si="10"/>
        <v>19486964.999999996</v>
      </c>
      <c r="L49" s="87">
        <f>J49/$J$78</f>
        <v>0.19916475281787005</v>
      </c>
      <c r="M49" s="88">
        <f t="shared" si="11"/>
        <v>0.21930528182389822</v>
      </c>
      <c r="O49" s="307"/>
      <c r="P49" s="307"/>
      <c r="Q49" s="307"/>
      <c r="R49" s="307"/>
      <c r="S49" s="307"/>
    </row>
    <row r="50" spans="1:20" ht="12.75" customHeight="1" x14ac:dyDescent="0.2">
      <c r="A50" s="138" t="s">
        <v>10</v>
      </c>
      <c r="B50" s="165"/>
      <c r="C50" s="73"/>
      <c r="D50" s="96"/>
      <c r="E50" s="73"/>
      <c r="F50" s="96"/>
      <c r="G50" s="73"/>
      <c r="H50" s="96"/>
      <c r="I50" s="73"/>
      <c r="J50" s="96"/>
      <c r="K50" s="93"/>
      <c r="L50" s="87"/>
      <c r="M50" s="88"/>
      <c r="P50" s="307"/>
      <c r="Q50" s="307"/>
      <c r="R50" s="307"/>
      <c r="S50" s="307"/>
    </row>
    <row r="51" spans="1:20" x14ac:dyDescent="0.2">
      <c r="A51" s="138" t="s">
        <v>44</v>
      </c>
      <c r="B51" s="165"/>
      <c r="C51" s="73"/>
      <c r="D51" s="96"/>
      <c r="E51" s="73"/>
      <c r="F51" s="96"/>
      <c r="G51" s="73"/>
      <c r="H51" s="96"/>
      <c r="I51" s="73"/>
      <c r="J51" s="96"/>
      <c r="K51" s="93"/>
      <c r="L51" s="87"/>
      <c r="M51" s="88"/>
      <c r="O51" s="307"/>
      <c r="P51" s="307"/>
      <c r="Q51" s="307"/>
      <c r="R51" s="307"/>
      <c r="S51" s="307"/>
      <c r="T51" s="140"/>
    </row>
    <row r="52" spans="1:20" x14ac:dyDescent="0.2">
      <c r="A52" s="138" t="s">
        <v>70</v>
      </c>
      <c r="B52" s="165"/>
      <c r="C52" s="73"/>
      <c r="D52" s="96"/>
      <c r="E52" s="73"/>
      <c r="F52" s="96"/>
      <c r="G52" s="73"/>
      <c r="H52" s="96"/>
      <c r="I52" s="73"/>
      <c r="J52" s="96"/>
      <c r="K52" s="93"/>
      <c r="L52" s="87"/>
      <c r="M52" s="88"/>
      <c r="O52" s="260"/>
      <c r="P52" s="308"/>
      <c r="Q52" s="260"/>
      <c r="R52" s="308"/>
      <c r="S52" s="140"/>
      <c r="T52" s="140"/>
    </row>
    <row r="53" spans="1:20" x14ac:dyDescent="0.2">
      <c r="A53" s="138" t="s">
        <v>69</v>
      </c>
      <c r="B53" s="165"/>
      <c r="C53" s="73"/>
      <c r="D53" s="96"/>
      <c r="E53" s="73"/>
      <c r="F53" s="96"/>
      <c r="G53" s="73"/>
      <c r="H53" s="96"/>
      <c r="I53" s="73"/>
      <c r="J53" s="96"/>
      <c r="K53" s="93"/>
      <c r="L53" s="87"/>
      <c r="M53" s="88"/>
      <c r="O53" s="260"/>
      <c r="P53" s="308"/>
      <c r="Q53" s="260"/>
      <c r="R53" s="308"/>
      <c r="S53" s="140"/>
      <c r="T53" s="140"/>
    </row>
    <row r="54" spans="1:20" ht="12.75" customHeight="1" x14ac:dyDescent="0.2">
      <c r="A54" s="61" t="s">
        <v>38</v>
      </c>
      <c r="B54" s="166">
        <f t="shared" ref="B54:M54" si="12">SUM(B47:B53)</f>
        <v>68</v>
      </c>
      <c r="C54" s="74">
        <f t="shared" si="12"/>
        <v>4515958</v>
      </c>
      <c r="D54" s="97">
        <f t="shared" si="12"/>
        <v>294.38</v>
      </c>
      <c r="E54" s="74">
        <f t="shared" si="12"/>
        <v>21706287.939999998</v>
      </c>
      <c r="F54" s="97">
        <f t="shared" si="12"/>
        <v>15.87</v>
      </c>
      <c r="G54" s="74">
        <f t="shared" si="12"/>
        <v>1109549.56</v>
      </c>
      <c r="H54" s="97">
        <f t="shared" si="12"/>
        <v>23.75</v>
      </c>
      <c r="I54" s="74">
        <f t="shared" si="12"/>
        <v>1508717.5</v>
      </c>
      <c r="J54" s="97">
        <f t="shared" si="12"/>
        <v>402</v>
      </c>
      <c r="K54" s="94">
        <f t="shared" si="12"/>
        <v>28840512.999999996</v>
      </c>
      <c r="L54" s="89">
        <f t="shared" si="12"/>
        <v>0.25020072072744926</v>
      </c>
      <c r="M54" s="90">
        <f t="shared" si="12"/>
        <v>0.32456962032880954</v>
      </c>
      <c r="O54" s="309"/>
      <c r="P54" s="309"/>
      <c r="Q54" s="309"/>
      <c r="R54" s="309"/>
      <c r="S54" s="309"/>
      <c r="T54" s="140"/>
    </row>
    <row r="55" spans="1:20" x14ac:dyDescent="0.2">
      <c r="A55" s="147"/>
      <c r="B55" s="167"/>
      <c r="C55" s="199"/>
      <c r="D55" s="180"/>
      <c r="E55" s="204"/>
      <c r="F55" s="180"/>
      <c r="G55" s="204"/>
      <c r="H55" s="180"/>
      <c r="I55" s="204"/>
      <c r="J55" s="180"/>
      <c r="K55" s="204"/>
      <c r="L55" s="190"/>
      <c r="M55" s="209"/>
      <c r="O55" s="309"/>
      <c r="P55" s="309"/>
      <c r="Q55" s="309"/>
      <c r="R55" s="309"/>
      <c r="S55" s="309"/>
      <c r="T55" s="140"/>
    </row>
    <row r="56" spans="1:20" ht="12.75" customHeight="1" x14ac:dyDescent="0.2">
      <c r="A56" s="447" t="s">
        <v>11</v>
      </c>
      <c r="B56" s="448"/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9"/>
      <c r="O56" s="12"/>
      <c r="P56" s="12"/>
      <c r="Q56" s="12"/>
      <c r="R56" s="12"/>
      <c r="S56" s="12"/>
      <c r="T56" s="140"/>
    </row>
    <row r="57" spans="1:20" x14ac:dyDescent="0.2">
      <c r="A57" s="148" t="s">
        <v>12</v>
      </c>
      <c r="B57" s="165"/>
      <c r="C57" s="73"/>
      <c r="D57" s="96">
        <v>318</v>
      </c>
      <c r="E57" s="73">
        <v>26234691</v>
      </c>
      <c r="F57" s="96"/>
      <c r="G57" s="73"/>
      <c r="H57" s="96"/>
      <c r="I57" s="73"/>
      <c r="J57" s="96">
        <f>SUM(B57,D57,F57,H57)</f>
        <v>318</v>
      </c>
      <c r="K57" s="93">
        <f>SUM(C57,E57,G57,I57)</f>
        <v>26234691</v>
      </c>
      <c r="L57" s="87">
        <f t="shared" ref="L57:L62" si="13">J57/$J$78</f>
        <v>0.19791997311275836</v>
      </c>
      <c r="M57" s="88">
        <f t="shared" ref="M57:M62" si="14">K57/$K$78</f>
        <v>0.29524383624222073</v>
      </c>
      <c r="O57" s="12"/>
      <c r="P57" s="12"/>
      <c r="Q57" s="12"/>
      <c r="R57" s="12"/>
      <c r="S57" s="12"/>
      <c r="T57" s="140"/>
    </row>
    <row r="58" spans="1:20" ht="12.75" customHeight="1" x14ac:dyDescent="0.2">
      <c r="A58" s="138" t="s">
        <v>13</v>
      </c>
      <c r="B58" s="165"/>
      <c r="C58" s="73"/>
      <c r="D58" s="96">
        <v>101</v>
      </c>
      <c r="E58" s="73">
        <v>5013310</v>
      </c>
      <c r="F58" s="96"/>
      <c r="G58" s="73"/>
      <c r="H58" s="96"/>
      <c r="I58" s="73"/>
      <c r="J58" s="96">
        <f t="shared" ref="J58:K65" si="15">SUM(B58,D58,F58,H58)</f>
        <v>101</v>
      </c>
      <c r="K58" s="93">
        <f t="shared" si="15"/>
        <v>5013310</v>
      </c>
      <c r="L58" s="87">
        <f t="shared" si="13"/>
        <v>6.286137510814023E-2</v>
      </c>
      <c r="M58" s="88">
        <f t="shared" si="14"/>
        <v>5.6419527741778532E-2</v>
      </c>
      <c r="O58" s="306"/>
      <c r="P58" s="306"/>
      <c r="Q58" s="306"/>
      <c r="R58" s="306"/>
      <c r="S58" s="306"/>
      <c r="T58" s="140"/>
    </row>
    <row r="59" spans="1:20" x14ac:dyDescent="0.2">
      <c r="A59" s="138" t="s">
        <v>14</v>
      </c>
      <c r="B59" s="165"/>
      <c r="C59" s="73"/>
      <c r="D59" s="96">
        <v>66.230000000000075</v>
      </c>
      <c r="E59" s="73">
        <v>1315570.4899999998</v>
      </c>
      <c r="F59" s="96">
        <v>2</v>
      </c>
      <c r="G59" s="73">
        <v>110160</v>
      </c>
      <c r="H59" s="96">
        <v>0.47000000000000003</v>
      </c>
      <c r="I59" s="73">
        <v>10154.69</v>
      </c>
      <c r="J59" s="96">
        <f t="shared" si="15"/>
        <v>68.700000000000074</v>
      </c>
      <c r="K59" s="93">
        <f t="shared" si="15"/>
        <v>1435885.1799999997</v>
      </c>
      <c r="L59" s="87">
        <f t="shared" si="13"/>
        <v>4.2758182870586525E-2</v>
      </c>
      <c r="M59" s="88">
        <f t="shared" si="14"/>
        <v>1.6159376489189508E-2</v>
      </c>
      <c r="O59" s="306"/>
      <c r="P59" s="306"/>
      <c r="Q59" s="306"/>
      <c r="R59" s="306"/>
      <c r="S59" s="306"/>
      <c r="T59" s="140"/>
    </row>
    <row r="60" spans="1:20" x14ac:dyDescent="0.2">
      <c r="A60" s="138" t="s">
        <v>15</v>
      </c>
      <c r="B60" s="165"/>
      <c r="C60" s="73"/>
      <c r="D60" s="96">
        <v>32.5</v>
      </c>
      <c r="E60" s="73">
        <v>3399965</v>
      </c>
      <c r="F60" s="96">
        <v>5.9</v>
      </c>
      <c r="G60" s="73">
        <v>200189.34999999998</v>
      </c>
      <c r="H60" s="96"/>
      <c r="I60" s="73"/>
      <c r="J60" s="96">
        <f t="shared" si="15"/>
        <v>38.4</v>
      </c>
      <c r="K60" s="93">
        <f t="shared" si="15"/>
        <v>3600154.35</v>
      </c>
      <c r="L60" s="87">
        <f t="shared" si="13"/>
        <v>2.3899770338144406E-2</v>
      </c>
      <c r="M60" s="88">
        <f t="shared" si="14"/>
        <v>4.0515948190817976E-2</v>
      </c>
      <c r="O60" s="306"/>
      <c r="P60" s="306"/>
      <c r="Q60" s="306"/>
      <c r="R60" s="306"/>
      <c r="S60" s="306"/>
      <c r="T60" s="140"/>
    </row>
    <row r="61" spans="1:20" x14ac:dyDescent="0.2">
      <c r="A61" s="154" t="s">
        <v>16</v>
      </c>
      <c r="B61" s="165"/>
      <c r="C61" s="73"/>
      <c r="D61" s="181">
        <v>1</v>
      </c>
      <c r="E61" s="77">
        <v>67000</v>
      </c>
      <c r="F61" s="96">
        <v>0.5</v>
      </c>
      <c r="G61" s="73">
        <v>50274</v>
      </c>
      <c r="H61" s="96"/>
      <c r="I61" s="73"/>
      <c r="J61" s="96">
        <f t="shared" si="15"/>
        <v>1.5</v>
      </c>
      <c r="K61" s="93">
        <f t="shared" si="15"/>
        <v>117274</v>
      </c>
      <c r="L61" s="87">
        <f t="shared" si="13"/>
        <v>9.3358477883376592E-4</v>
      </c>
      <c r="M61" s="88">
        <f t="shared" si="14"/>
        <v>1.3197954438064544E-3</v>
      </c>
      <c r="O61" s="12"/>
      <c r="P61" s="310"/>
      <c r="Q61" s="311"/>
      <c r="R61" s="310"/>
      <c r="S61" s="312"/>
      <c r="T61" s="140"/>
    </row>
    <row r="62" spans="1:20" ht="12.75" customHeight="1" x14ac:dyDescent="0.2">
      <c r="A62" s="148" t="s">
        <v>17</v>
      </c>
      <c r="B62" s="165"/>
      <c r="C62" s="73"/>
      <c r="D62" s="96">
        <v>15</v>
      </c>
      <c r="E62" s="73">
        <v>1121158</v>
      </c>
      <c r="F62" s="96"/>
      <c r="G62" s="73"/>
      <c r="H62" s="96"/>
      <c r="I62" s="73"/>
      <c r="J62" s="96">
        <f t="shared" si="15"/>
        <v>15</v>
      </c>
      <c r="K62" s="93">
        <f t="shared" si="15"/>
        <v>1121158</v>
      </c>
      <c r="L62" s="87">
        <f t="shared" si="13"/>
        <v>9.3358477883376586E-3</v>
      </c>
      <c r="M62" s="88">
        <f t="shared" si="14"/>
        <v>1.2617453316056047E-2</v>
      </c>
      <c r="O62" s="309"/>
      <c r="P62" s="309"/>
      <c r="Q62" s="309"/>
      <c r="R62" s="309"/>
      <c r="S62" s="309"/>
      <c r="T62" s="140"/>
    </row>
    <row r="63" spans="1:20" x14ac:dyDescent="0.2">
      <c r="A63" s="148" t="s">
        <v>90</v>
      </c>
      <c r="B63" s="165"/>
      <c r="C63" s="73"/>
      <c r="D63" s="96"/>
      <c r="E63" s="73"/>
      <c r="F63" s="96"/>
      <c r="G63" s="73"/>
      <c r="H63" s="96"/>
      <c r="I63" s="73"/>
      <c r="J63" s="96"/>
      <c r="K63" s="93"/>
      <c r="L63" s="87"/>
      <c r="M63" s="88"/>
      <c r="O63" s="309"/>
      <c r="P63" s="309"/>
      <c r="Q63" s="309"/>
      <c r="R63" s="309"/>
      <c r="S63" s="309"/>
      <c r="T63" s="140"/>
    </row>
    <row r="64" spans="1:20" x14ac:dyDescent="0.2">
      <c r="A64" s="148" t="s">
        <v>18</v>
      </c>
      <c r="B64" s="165"/>
      <c r="C64" s="73"/>
      <c r="D64" s="96">
        <v>6</v>
      </c>
      <c r="E64" s="73">
        <v>287122</v>
      </c>
      <c r="F64" s="96"/>
      <c r="G64" s="73"/>
      <c r="H64" s="96"/>
      <c r="I64" s="73"/>
      <c r="J64" s="96">
        <f t="shared" si="15"/>
        <v>6</v>
      </c>
      <c r="K64" s="93">
        <f t="shared" si="15"/>
        <v>287122</v>
      </c>
      <c r="L64" s="87">
        <f>J64/$J$78</f>
        <v>3.7343391153350637E-3</v>
      </c>
      <c r="M64" s="88">
        <f>K64/$K$78</f>
        <v>3.2312559255810902E-3</v>
      </c>
      <c r="O64" s="309"/>
      <c r="P64" s="309"/>
      <c r="Q64" s="309"/>
      <c r="R64" s="309"/>
      <c r="S64" s="309"/>
      <c r="T64" s="140"/>
    </row>
    <row r="65" spans="1:20" x14ac:dyDescent="0.2">
      <c r="A65" s="145" t="s">
        <v>45</v>
      </c>
      <c r="B65" s="165">
        <v>0</v>
      </c>
      <c r="C65" s="73">
        <v>6000</v>
      </c>
      <c r="D65" s="96">
        <v>0</v>
      </c>
      <c r="E65" s="73">
        <v>130160</v>
      </c>
      <c r="F65" s="96"/>
      <c r="G65" s="73"/>
      <c r="H65" s="96"/>
      <c r="I65" s="73"/>
      <c r="J65" s="96">
        <f t="shared" si="15"/>
        <v>0</v>
      </c>
      <c r="K65" s="93">
        <f t="shared" si="15"/>
        <v>136160</v>
      </c>
      <c r="L65" s="87">
        <f>J65/$J$78</f>
        <v>0</v>
      </c>
      <c r="M65" s="88">
        <f>K65/$K$78</f>
        <v>1.532337497046974E-3</v>
      </c>
      <c r="O65" s="309"/>
      <c r="P65" s="309"/>
      <c r="Q65" s="309"/>
      <c r="R65" s="309"/>
      <c r="S65" s="309"/>
      <c r="T65" s="140"/>
    </row>
    <row r="66" spans="1:20" x14ac:dyDescent="0.2">
      <c r="A66" s="155" t="s">
        <v>71</v>
      </c>
      <c r="B66" s="165"/>
      <c r="C66" s="73"/>
      <c r="D66" s="96"/>
      <c r="E66" s="73"/>
      <c r="F66" s="96"/>
      <c r="G66" s="73"/>
      <c r="H66" s="96"/>
      <c r="I66" s="73"/>
      <c r="J66" s="96"/>
      <c r="K66" s="93"/>
      <c r="L66" s="87"/>
      <c r="M66" s="88"/>
      <c r="O66" s="260"/>
      <c r="P66" s="308"/>
      <c r="Q66" s="260"/>
      <c r="R66" s="308"/>
      <c r="S66" s="140"/>
      <c r="T66" s="140"/>
    </row>
    <row r="67" spans="1:20" x14ac:dyDescent="0.2">
      <c r="A67" s="61" t="s">
        <v>38</v>
      </c>
      <c r="B67" s="166">
        <f t="shared" ref="B67:M67" si="16">SUM(B57:B66)</f>
        <v>0</v>
      </c>
      <c r="C67" s="74">
        <f t="shared" si="16"/>
        <v>6000</v>
      </c>
      <c r="D67" s="97">
        <f t="shared" si="16"/>
        <v>539.73</v>
      </c>
      <c r="E67" s="74">
        <f t="shared" si="16"/>
        <v>37568976.489999995</v>
      </c>
      <c r="F67" s="97">
        <f t="shared" si="16"/>
        <v>8.4</v>
      </c>
      <c r="G67" s="74">
        <f t="shared" si="16"/>
        <v>360623.35</v>
      </c>
      <c r="H67" s="97">
        <f t="shared" si="16"/>
        <v>0.47000000000000003</v>
      </c>
      <c r="I67" s="74">
        <f t="shared" si="16"/>
        <v>10154.69</v>
      </c>
      <c r="J67" s="97">
        <f t="shared" si="16"/>
        <v>548.6</v>
      </c>
      <c r="K67" s="74">
        <f t="shared" si="16"/>
        <v>37945754.530000001</v>
      </c>
      <c r="L67" s="89">
        <f t="shared" si="16"/>
        <v>0.34144307311213601</v>
      </c>
      <c r="M67" s="90">
        <f t="shared" si="16"/>
        <v>0.42703953084649737</v>
      </c>
      <c r="O67" s="260"/>
      <c r="P67" s="308"/>
      <c r="Q67" s="260"/>
      <c r="R67" s="308"/>
      <c r="S67" s="140"/>
      <c r="T67" s="140"/>
    </row>
    <row r="68" spans="1:20" x14ac:dyDescent="0.2">
      <c r="A68" s="147"/>
      <c r="B68" s="168"/>
      <c r="C68" s="199"/>
      <c r="D68" s="180"/>
      <c r="E68" s="204"/>
      <c r="F68" s="180"/>
      <c r="G68" s="204"/>
      <c r="H68" s="180"/>
      <c r="I68" s="204"/>
      <c r="J68" s="180"/>
      <c r="K68" s="204"/>
      <c r="L68" s="190"/>
      <c r="M68" s="209"/>
      <c r="O68" s="260"/>
      <c r="P68" s="308"/>
      <c r="Q68" s="260"/>
      <c r="R68" s="308"/>
      <c r="S68" s="140"/>
      <c r="T68" s="140"/>
    </row>
    <row r="69" spans="1:20" x14ac:dyDescent="0.2">
      <c r="A69" s="447" t="s">
        <v>41</v>
      </c>
      <c r="B69" s="448"/>
      <c r="C69" s="448"/>
      <c r="D69" s="448"/>
      <c r="E69" s="448"/>
      <c r="F69" s="448"/>
      <c r="G69" s="448"/>
      <c r="H69" s="448"/>
      <c r="I69" s="448"/>
      <c r="J69" s="448"/>
      <c r="K69" s="448"/>
      <c r="L69" s="448"/>
      <c r="M69" s="449"/>
      <c r="O69" s="260"/>
      <c r="P69" s="308"/>
      <c r="Q69" s="260"/>
      <c r="R69" s="308"/>
      <c r="S69" s="140"/>
      <c r="T69" s="140"/>
    </row>
    <row r="70" spans="1:20" x14ac:dyDescent="0.2">
      <c r="A70" s="138" t="s">
        <v>20</v>
      </c>
      <c r="B70" s="165">
        <v>20</v>
      </c>
      <c r="C70" s="73">
        <v>644494.5</v>
      </c>
      <c r="D70" s="96">
        <v>228.16000000000003</v>
      </c>
      <c r="E70" s="73">
        <v>7694980.6999999993</v>
      </c>
      <c r="F70" s="96">
        <v>12</v>
      </c>
      <c r="G70" s="73">
        <v>388869</v>
      </c>
      <c r="H70" s="96">
        <v>9.8500000000000014</v>
      </c>
      <c r="I70" s="73">
        <v>304331.66000000003</v>
      </c>
      <c r="J70" s="96">
        <f>SUM(B70,D70,F70,H70)</f>
        <v>270.01000000000005</v>
      </c>
      <c r="K70" s="93">
        <f>SUM(C70,E70,G70,I70)</f>
        <v>9032675.8599999994</v>
      </c>
      <c r="L70" s="87">
        <f>J70/$J$78</f>
        <v>0.16805148408860346</v>
      </c>
      <c r="M70" s="88">
        <f t="shared" ref="M70:M75" si="17">K70/$K$78</f>
        <v>0.10165326027430245</v>
      </c>
      <c r="O70" s="260"/>
      <c r="P70" s="308"/>
      <c r="Q70" s="260"/>
      <c r="R70" s="308"/>
      <c r="S70" s="140"/>
      <c r="T70" s="140"/>
    </row>
    <row r="71" spans="1:20" x14ac:dyDescent="0.2">
      <c r="A71" s="138" t="s">
        <v>21</v>
      </c>
      <c r="B71" s="165">
        <v>16</v>
      </c>
      <c r="C71" s="73">
        <v>560098.5</v>
      </c>
      <c r="D71" s="96">
        <v>92</v>
      </c>
      <c r="E71" s="73">
        <v>3812406</v>
      </c>
      <c r="F71" s="96">
        <v>4</v>
      </c>
      <c r="G71" s="73">
        <v>160563</v>
      </c>
      <c r="H71" s="96">
        <v>2</v>
      </c>
      <c r="I71" s="73">
        <v>85020</v>
      </c>
      <c r="J71" s="96">
        <f t="shared" ref="J71:K75" si="18">SUM(B71,D71,F71,H71)</f>
        <v>114</v>
      </c>
      <c r="K71" s="93">
        <f t="shared" si="18"/>
        <v>4618087.5</v>
      </c>
      <c r="L71" s="87">
        <f t="shared" ref="L71:L75" si="19">J71/$J$78</f>
        <v>7.0952443191366205E-2</v>
      </c>
      <c r="M71" s="88">
        <f t="shared" si="17"/>
        <v>5.197171446014922E-2</v>
      </c>
      <c r="O71" s="260"/>
      <c r="P71" s="308"/>
      <c r="Q71" s="260"/>
      <c r="R71" s="308"/>
      <c r="S71" s="140"/>
      <c r="T71" s="140"/>
    </row>
    <row r="72" spans="1:20" x14ac:dyDescent="0.2">
      <c r="A72" s="138" t="s">
        <v>22</v>
      </c>
      <c r="B72" s="165">
        <v>2</v>
      </c>
      <c r="C72" s="73">
        <v>82368</v>
      </c>
      <c r="D72" s="96">
        <v>22</v>
      </c>
      <c r="E72" s="73">
        <v>1093206.3999999999</v>
      </c>
      <c r="F72" s="96"/>
      <c r="G72" s="73"/>
      <c r="H72" s="96"/>
      <c r="I72" s="73"/>
      <c r="J72" s="96">
        <f t="shared" si="18"/>
        <v>24</v>
      </c>
      <c r="K72" s="93">
        <f t="shared" si="18"/>
        <v>1175574.3999999999</v>
      </c>
      <c r="L72" s="87">
        <f t="shared" si="19"/>
        <v>1.4937356461340255E-2</v>
      </c>
      <c r="M72" s="88">
        <f t="shared" si="17"/>
        <v>1.3229852626971931E-2</v>
      </c>
      <c r="O72" s="260"/>
      <c r="P72" s="308"/>
      <c r="Q72" s="260"/>
      <c r="R72" s="308"/>
      <c r="S72" s="140"/>
      <c r="T72" s="140"/>
    </row>
    <row r="73" spans="1:20" x14ac:dyDescent="0.2">
      <c r="A73" s="138" t="s">
        <v>23</v>
      </c>
      <c r="B73" s="165">
        <v>69.47</v>
      </c>
      <c r="C73" s="73">
        <v>1752010.26</v>
      </c>
      <c r="D73" s="96">
        <v>94.63</v>
      </c>
      <c r="E73" s="73">
        <v>2443157.34</v>
      </c>
      <c r="F73" s="96">
        <v>9</v>
      </c>
      <c r="G73" s="73">
        <v>233922</v>
      </c>
      <c r="H73" s="96">
        <v>1</v>
      </c>
      <c r="I73" s="73">
        <v>31102.5</v>
      </c>
      <c r="J73" s="96">
        <f t="shared" si="18"/>
        <v>174.1</v>
      </c>
      <c r="K73" s="93">
        <f t="shared" si="18"/>
        <v>4460192.0999999996</v>
      </c>
      <c r="L73" s="87">
        <f t="shared" si="19"/>
        <v>0.10835807332997242</v>
      </c>
      <c r="M73" s="88">
        <f t="shared" si="17"/>
        <v>5.0194767911741232E-2</v>
      </c>
      <c r="O73" s="260"/>
      <c r="P73" s="308"/>
      <c r="Q73" s="260"/>
      <c r="R73" s="308"/>
      <c r="S73" s="140"/>
      <c r="T73" s="140"/>
    </row>
    <row r="74" spans="1:20" x14ac:dyDescent="0.2">
      <c r="A74" s="138" t="s">
        <v>24</v>
      </c>
      <c r="B74" s="165">
        <v>20</v>
      </c>
      <c r="C74" s="73">
        <v>732459</v>
      </c>
      <c r="D74" s="96">
        <v>30</v>
      </c>
      <c r="E74" s="73">
        <v>1182636</v>
      </c>
      <c r="F74" s="96"/>
      <c r="G74" s="73"/>
      <c r="H74" s="96"/>
      <c r="I74" s="73"/>
      <c r="J74" s="96">
        <f t="shared" si="18"/>
        <v>50</v>
      </c>
      <c r="K74" s="93">
        <f t="shared" si="18"/>
        <v>1915095</v>
      </c>
      <c r="L74" s="87">
        <f t="shared" si="19"/>
        <v>3.1119492627792195E-2</v>
      </c>
      <c r="M74" s="88">
        <f t="shared" si="17"/>
        <v>2.1552378664124374E-2</v>
      </c>
      <c r="O74" s="260"/>
      <c r="P74" s="308"/>
      <c r="Q74" s="260"/>
      <c r="R74" s="308"/>
      <c r="S74" s="140"/>
      <c r="T74" s="140"/>
    </row>
    <row r="75" spans="1:20" x14ac:dyDescent="0.2">
      <c r="A75" s="138" t="s">
        <v>25</v>
      </c>
      <c r="B75" s="165">
        <v>7</v>
      </c>
      <c r="C75" s="73">
        <v>275554.5</v>
      </c>
      <c r="D75" s="96">
        <v>8</v>
      </c>
      <c r="E75" s="73">
        <v>291174</v>
      </c>
      <c r="F75" s="96">
        <v>7</v>
      </c>
      <c r="G75" s="73">
        <v>221110.5</v>
      </c>
      <c r="H75" s="96">
        <v>2</v>
      </c>
      <c r="I75" s="73">
        <v>81978</v>
      </c>
      <c r="J75" s="96">
        <f t="shared" si="18"/>
        <v>24</v>
      </c>
      <c r="K75" s="93">
        <f t="shared" si="18"/>
        <v>869817</v>
      </c>
      <c r="L75" s="87">
        <f t="shared" si="19"/>
        <v>1.4937356461340255E-2</v>
      </c>
      <c r="M75" s="88">
        <f t="shared" si="17"/>
        <v>9.7888748874038461E-3</v>
      </c>
      <c r="O75" s="260"/>
      <c r="P75" s="308"/>
      <c r="Q75" s="260"/>
      <c r="R75" s="308"/>
      <c r="S75" s="140"/>
      <c r="T75" s="140"/>
    </row>
    <row r="76" spans="1:20" x14ac:dyDescent="0.2">
      <c r="A76" s="146" t="s">
        <v>38</v>
      </c>
      <c r="B76" s="166">
        <f>SUM(B70:B75)</f>
        <v>134.47</v>
      </c>
      <c r="C76" s="74">
        <f t="shared" ref="C76:M76" si="20">SUM(C70:C75)</f>
        <v>4046984.76</v>
      </c>
      <c r="D76" s="97">
        <f>SUM(D70:D75)</f>
        <v>474.79</v>
      </c>
      <c r="E76" s="74">
        <f t="shared" si="20"/>
        <v>16517560.439999999</v>
      </c>
      <c r="F76" s="97">
        <f>SUM(F70:F75)</f>
        <v>32</v>
      </c>
      <c r="G76" s="74">
        <f t="shared" si="20"/>
        <v>1004464.5</v>
      </c>
      <c r="H76" s="97">
        <f>SUM(H70:H75)</f>
        <v>14.850000000000001</v>
      </c>
      <c r="I76" s="74">
        <f t="shared" si="20"/>
        <v>502432.16000000003</v>
      </c>
      <c r="J76" s="97">
        <f>SUM(J70:J75)</f>
        <v>656.11</v>
      </c>
      <c r="K76" s="94">
        <f t="shared" si="20"/>
        <v>22071441.859999999</v>
      </c>
      <c r="L76" s="91">
        <f t="shared" si="20"/>
        <v>0.40835620616041479</v>
      </c>
      <c r="M76" s="92">
        <f t="shared" si="20"/>
        <v>0.24839084882469306</v>
      </c>
      <c r="O76" s="260"/>
      <c r="P76" s="308"/>
      <c r="Q76" s="260"/>
      <c r="R76" s="308"/>
      <c r="S76" s="140"/>
      <c r="T76" s="140"/>
    </row>
    <row r="77" spans="1:20" x14ac:dyDescent="0.2">
      <c r="A77" s="149"/>
      <c r="B77" s="169"/>
      <c r="C77" s="75"/>
      <c r="D77" s="182"/>
      <c r="E77" s="205"/>
      <c r="F77" s="182"/>
      <c r="G77" s="205"/>
      <c r="H77" s="182"/>
      <c r="I77" s="205"/>
      <c r="J77" s="182"/>
      <c r="K77" s="205"/>
      <c r="L77" s="305"/>
      <c r="M77" s="210"/>
    </row>
    <row r="78" spans="1:20" x14ac:dyDescent="0.2">
      <c r="A78" s="150" t="s">
        <v>26</v>
      </c>
      <c r="B78" s="170">
        <f t="shared" ref="B78:K78" si="21">SUM(B54,B67,B76)</f>
        <v>202.47</v>
      </c>
      <c r="C78" s="76">
        <f t="shared" si="21"/>
        <v>8568942.7599999998</v>
      </c>
      <c r="D78" s="98">
        <f t="shared" si="21"/>
        <v>1308.9000000000001</v>
      </c>
      <c r="E78" s="76">
        <f t="shared" si="21"/>
        <v>75792824.86999999</v>
      </c>
      <c r="F78" s="98">
        <f t="shared" si="21"/>
        <v>56.269999999999996</v>
      </c>
      <c r="G78" s="76">
        <f t="shared" si="21"/>
        <v>2474637.41</v>
      </c>
      <c r="H78" s="98">
        <f t="shared" si="21"/>
        <v>39.07</v>
      </c>
      <c r="I78" s="76">
        <f t="shared" si="21"/>
        <v>2021304.35</v>
      </c>
      <c r="J78" s="98">
        <f t="shared" si="21"/>
        <v>1606.71</v>
      </c>
      <c r="K78" s="95">
        <f t="shared" si="21"/>
        <v>88857709.390000001</v>
      </c>
      <c r="L78" s="229">
        <f t="shared" ref="L78:M78" si="22">SUM(L54,L67,L76)</f>
        <v>1</v>
      </c>
      <c r="M78" s="214">
        <f t="shared" si="22"/>
        <v>1</v>
      </c>
    </row>
    <row r="79" spans="1:20" x14ac:dyDescent="0.2">
      <c r="A79" s="151"/>
      <c r="B79" s="167"/>
      <c r="C79" s="199"/>
      <c r="D79" s="183"/>
      <c r="E79" s="120"/>
      <c r="F79" s="183"/>
      <c r="G79" s="120"/>
      <c r="H79" s="183"/>
      <c r="I79" s="207"/>
      <c r="J79" s="183"/>
      <c r="K79" s="207"/>
      <c r="L79" s="190"/>
      <c r="M79" s="209"/>
    </row>
    <row r="80" spans="1:20" ht="15" thickBot="1" x14ac:dyDescent="0.25">
      <c r="A80" s="152" t="s">
        <v>39</v>
      </c>
      <c r="B80" s="215">
        <f>B78/$J$78</f>
        <v>0.12601527344698171</v>
      </c>
      <c r="C80" s="86">
        <f>C78/$K$78</f>
        <v>9.6434432294338929E-2</v>
      </c>
      <c r="D80" s="86">
        <f>D78/$J$78</f>
        <v>0.81464607801034417</v>
      </c>
      <c r="E80" s="86">
        <f>E78/$K$78</f>
        <v>0.85296847499570672</v>
      </c>
      <c r="F80" s="100">
        <f>F78/$J$78</f>
        <v>3.5021877003317332E-2</v>
      </c>
      <c r="G80" s="86">
        <f>G78/$K$78</f>
        <v>2.7849439592671905E-2</v>
      </c>
      <c r="H80" s="101">
        <f>H78/$J$78</f>
        <v>2.4316771539356821E-2</v>
      </c>
      <c r="I80" s="86">
        <f>I78/$K$78</f>
        <v>2.2747653117282322E-2</v>
      </c>
      <c r="J80" s="86">
        <f>J78/$J$78</f>
        <v>1</v>
      </c>
      <c r="K80" s="86">
        <f>K78/$K$78</f>
        <v>1</v>
      </c>
      <c r="L80" s="191"/>
      <c r="M80" s="211"/>
    </row>
    <row r="81" spans="1:19" ht="4" customHeight="1" x14ac:dyDescent="0.2">
      <c r="A81" s="18"/>
      <c r="B81" s="171"/>
      <c r="C81" s="200"/>
      <c r="D81" s="171"/>
      <c r="E81" s="203"/>
      <c r="F81" s="171"/>
      <c r="G81" s="203"/>
      <c r="H81" s="171"/>
      <c r="I81" s="200"/>
      <c r="J81" s="189"/>
      <c r="K81" s="208"/>
      <c r="L81" s="192"/>
      <c r="M81" s="212"/>
    </row>
    <row r="82" spans="1:19" x14ac:dyDescent="0.2">
      <c r="A82" s="286" t="s">
        <v>82</v>
      </c>
      <c r="B82" s="238"/>
      <c r="D82" s="238"/>
      <c r="E82" s="201"/>
      <c r="F82" s="238"/>
      <c r="G82" s="201"/>
      <c r="H82" s="238"/>
      <c r="I82" s="201"/>
      <c r="J82" s="248"/>
      <c r="K82" s="208"/>
      <c r="L82" s="251"/>
      <c r="M82" s="212"/>
      <c r="N82" s="239"/>
      <c r="P82" s="239"/>
      <c r="R82" s="258"/>
      <c r="S82" s="258"/>
    </row>
    <row r="83" spans="1:19" x14ac:dyDescent="0.2">
      <c r="A83" s="286" t="s">
        <v>83</v>
      </c>
      <c r="B83" s="238"/>
      <c r="D83" s="238"/>
      <c r="E83" s="201"/>
      <c r="F83" s="238"/>
      <c r="G83" s="201"/>
      <c r="H83" s="238"/>
      <c r="I83" s="201"/>
      <c r="J83" s="248"/>
      <c r="K83" s="208"/>
      <c r="L83" s="251"/>
      <c r="M83" s="212"/>
      <c r="N83" s="239"/>
      <c r="P83" s="239"/>
      <c r="R83" s="258"/>
      <c r="S83" s="258"/>
    </row>
    <row r="84" spans="1:19" x14ac:dyDescent="0.2">
      <c r="A84" s="286" t="s">
        <v>81</v>
      </c>
      <c r="B84" s="238"/>
      <c r="D84" s="238"/>
      <c r="E84" s="201"/>
      <c r="F84" s="238"/>
      <c r="G84" s="201"/>
      <c r="H84" s="238"/>
      <c r="I84" s="201"/>
      <c r="J84" s="248"/>
      <c r="K84" s="208"/>
      <c r="L84" s="251"/>
      <c r="M84" s="212"/>
      <c r="N84" s="239"/>
      <c r="P84" s="239"/>
      <c r="R84" s="258"/>
      <c r="S84" s="258"/>
    </row>
    <row r="85" spans="1:19" ht="5" customHeight="1" x14ac:dyDescent="0.2">
      <c r="A85" s="285"/>
      <c r="B85" s="238"/>
      <c r="D85" s="238"/>
      <c r="E85" s="201"/>
      <c r="F85" s="238"/>
      <c r="G85" s="201"/>
      <c r="H85" s="238"/>
      <c r="I85" s="201"/>
      <c r="J85" s="248"/>
      <c r="K85" s="208"/>
      <c r="L85" s="251"/>
      <c r="M85" s="212"/>
      <c r="N85" s="239"/>
      <c r="P85" s="239"/>
      <c r="R85" s="258"/>
      <c r="S85" s="258"/>
    </row>
    <row r="86" spans="1:19" x14ac:dyDescent="0.2">
      <c r="A86" s="12" t="s">
        <v>27</v>
      </c>
      <c r="B86" s="23"/>
      <c r="C86" s="1"/>
      <c r="D86" s="23"/>
      <c r="E86" s="23"/>
      <c r="F86" s="23"/>
      <c r="G86" s="23"/>
      <c r="H86" s="23"/>
      <c r="I86" s="23"/>
      <c r="J86" s="20"/>
      <c r="K86" s="21"/>
      <c r="L86" s="22"/>
      <c r="M86" s="9"/>
      <c r="N86" s="1"/>
      <c r="O86" s="1"/>
      <c r="P86" s="1"/>
      <c r="Q86" s="1"/>
      <c r="R86" s="1"/>
    </row>
    <row r="87" spans="1:19" x14ac:dyDescent="0.2">
      <c r="A87" s="12" t="s">
        <v>93</v>
      </c>
      <c r="B87" s="23"/>
      <c r="C87" s="1"/>
      <c r="D87" s="23"/>
      <c r="E87" s="23"/>
      <c r="F87" s="25"/>
      <c r="G87" s="24"/>
      <c r="H87" s="20"/>
      <c r="I87" s="21"/>
      <c r="J87" s="23"/>
      <c r="K87" s="23"/>
      <c r="L87" s="23"/>
      <c r="M87" s="9"/>
      <c r="N87" s="1"/>
      <c r="O87" s="1"/>
      <c r="P87" s="1"/>
      <c r="Q87" s="1"/>
      <c r="R87" s="1"/>
    </row>
    <row r="88" spans="1:19" x14ac:dyDescent="0.2">
      <c r="A88" s="13" t="s">
        <v>28</v>
      </c>
      <c r="B88" s="23"/>
      <c r="C88" s="1"/>
      <c r="D88" s="23"/>
      <c r="E88" s="23"/>
      <c r="F88" s="23"/>
      <c r="G88" s="23"/>
      <c r="H88" s="23"/>
      <c r="I88" s="23"/>
      <c r="J88" s="26"/>
      <c r="K88" s="19"/>
      <c r="L88" s="9"/>
      <c r="M88" s="9"/>
      <c r="N88" s="1"/>
      <c r="O88" s="1"/>
      <c r="P88" s="1"/>
      <c r="Q88" s="1"/>
      <c r="R88" s="1"/>
    </row>
    <row r="89" spans="1:19" x14ac:dyDescent="0.2">
      <c r="A89" s="12" t="s">
        <v>29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9" x14ac:dyDescent="0.2">
      <c r="A90" s="12" t="s">
        <v>30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9" x14ac:dyDescent="0.2">
      <c r="A91" s="12"/>
    </row>
    <row r="92" spans="1:19" ht="12.75" customHeight="1" x14ac:dyDescent="0.2">
      <c r="A92" s="12"/>
      <c r="B92"/>
      <c r="C92"/>
      <c r="D92"/>
      <c r="E92"/>
    </row>
    <row r="93" spans="1:19" ht="12.75" customHeight="1" x14ac:dyDescent="0.2">
      <c r="A93" s="13"/>
      <c r="B93"/>
      <c r="C93"/>
      <c r="D93"/>
      <c r="E93"/>
    </row>
    <row r="94" spans="1:19" ht="12.75" customHeight="1" x14ac:dyDescent="0.2">
      <c r="A94" s="12"/>
      <c r="B94"/>
      <c r="C94"/>
      <c r="D94"/>
      <c r="E94"/>
    </row>
    <row r="95" spans="1:19" ht="15" x14ac:dyDescent="0.2">
      <c r="A95" s="12"/>
      <c r="B95"/>
      <c r="C95"/>
      <c r="D95"/>
      <c r="E95"/>
    </row>
    <row r="96" spans="1:19" ht="15" x14ac:dyDescent="0.2">
      <c r="A96"/>
      <c r="B96"/>
      <c r="C96"/>
      <c r="D96"/>
      <c r="E96"/>
    </row>
    <row r="97" spans="1:5" ht="15" x14ac:dyDescent="0.2">
      <c r="A97"/>
      <c r="B97"/>
      <c r="C97"/>
      <c r="D97"/>
      <c r="E97"/>
    </row>
    <row r="98" spans="1:5" x14ac:dyDescent="0.2">
      <c r="A98" s="202"/>
      <c r="E98" s="1"/>
    </row>
    <row r="99" spans="1:5" x14ac:dyDescent="0.2">
      <c r="A99" s="202"/>
      <c r="E99" s="1"/>
    </row>
    <row r="100" spans="1:5" x14ac:dyDescent="0.2">
      <c r="E100" s="1"/>
    </row>
    <row r="101" spans="1:5" x14ac:dyDescent="0.2">
      <c r="E101" s="1"/>
    </row>
    <row r="102" spans="1:5" x14ac:dyDescent="0.2">
      <c r="E102" s="1"/>
    </row>
    <row r="103" spans="1:5" x14ac:dyDescent="0.2">
      <c r="E103" s="1"/>
    </row>
    <row r="104" spans="1:5" x14ac:dyDescent="0.2">
      <c r="E104" s="1"/>
    </row>
  </sheetData>
  <mergeCells count="24">
    <mergeCell ref="A16:S16"/>
    <mergeCell ref="A29:S29"/>
    <mergeCell ref="A1:S1"/>
    <mergeCell ref="N3:O4"/>
    <mergeCell ref="A3:A5"/>
    <mergeCell ref="J3:K4"/>
    <mergeCell ref="L3:M4"/>
    <mergeCell ref="P3:Q4"/>
    <mergeCell ref="R3:S4"/>
    <mergeCell ref="B3:C4"/>
    <mergeCell ref="D3:E4"/>
    <mergeCell ref="F3:G4"/>
    <mergeCell ref="H3:I4"/>
    <mergeCell ref="A6:S6"/>
    <mergeCell ref="A56:M56"/>
    <mergeCell ref="A69:M69"/>
    <mergeCell ref="H43:I44"/>
    <mergeCell ref="J43:K44"/>
    <mergeCell ref="A46:M46"/>
    <mergeCell ref="A43:A45"/>
    <mergeCell ref="L43:M44"/>
    <mergeCell ref="B43:C44"/>
    <mergeCell ref="D43:E44"/>
    <mergeCell ref="F43:G44"/>
  </mergeCells>
  <pageMargins left="0.25" right="0.25" top="0.35" bottom="0.25" header="0.3" footer="0.2"/>
  <pageSetup paperSize="17"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89"/>
  <sheetViews>
    <sheetView zoomScaleNormal="100" workbookViewId="0">
      <selection sqref="A1:S1"/>
    </sheetView>
  </sheetViews>
  <sheetFormatPr baseColWidth="10" defaultColWidth="9.1640625" defaultRowHeight="14" x14ac:dyDescent="0.2"/>
  <cols>
    <col min="1" max="1" width="24.6640625" style="1" customWidth="1"/>
    <col min="2" max="2" width="6.5" style="173" bestFit="1" customWidth="1"/>
    <col min="3" max="3" width="9.83203125" style="202" bestFit="1" customWidth="1"/>
    <col min="4" max="4" width="6.5" style="173" bestFit="1" customWidth="1"/>
    <col min="5" max="5" width="9.83203125" style="202" bestFit="1" customWidth="1"/>
    <col min="6" max="6" width="5.6640625" style="173" bestFit="1" customWidth="1"/>
    <col min="7" max="7" width="9.83203125" style="202" bestFit="1" customWidth="1"/>
    <col min="8" max="8" width="6.1640625" style="173" customWidth="1"/>
    <col min="9" max="9" width="8.83203125" style="202" bestFit="1" customWidth="1"/>
    <col min="10" max="10" width="6.6640625" style="173" customWidth="1"/>
    <col min="11" max="11" width="9.83203125" style="202" bestFit="1" customWidth="1"/>
    <col min="12" max="12" width="6.6640625" style="173" customWidth="1"/>
    <col min="13" max="13" width="8.83203125" style="202" bestFit="1" customWidth="1"/>
    <col min="14" max="14" width="4.83203125" style="173" bestFit="1" customWidth="1"/>
    <col min="15" max="15" width="8.83203125" style="202" bestFit="1" customWidth="1"/>
    <col min="16" max="16" width="6.6640625" style="173" customWidth="1"/>
    <col min="17" max="17" width="9.83203125" style="202" bestFit="1" customWidth="1"/>
    <col min="18" max="18" width="6.6640625" style="173" bestFit="1" customWidth="1"/>
    <col min="19" max="19" width="6.6640625" style="1" bestFit="1" customWidth="1"/>
    <col min="20" max="16384" width="9.1640625" style="1"/>
  </cols>
  <sheetData>
    <row r="1" spans="1:19" ht="35" customHeight="1" thickBot="1" x14ac:dyDescent="0.25">
      <c r="A1" s="425" t="s">
        <v>94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</row>
    <row r="2" spans="1:19" ht="15" thickBot="1" x14ac:dyDescent="0.25">
      <c r="A2" s="313"/>
      <c r="B2" s="314"/>
      <c r="C2" s="315"/>
      <c r="D2" s="316"/>
      <c r="E2" s="317"/>
      <c r="F2" s="316"/>
      <c r="G2" s="317"/>
      <c r="H2" s="317"/>
      <c r="I2" s="317"/>
      <c r="J2" s="314"/>
      <c r="K2" s="317"/>
      <c r="L2" s="316"/>
      <c r="M2" s="317"/>
      <c r="N2" s="317"/>
      <c r="O2" s="317"/>
      <c r="P2" s="316"/>
      <c r="Q2" s="317"/>
      <c r="R2" s="318"/>
      <c r="S2" s="319"/>
    </row>
    <row r="3" spans="1:19" ht="14" customHeight="1" x14ac:dyDescent="0.2">
      <c r="A3" s="451" t="s">
        <v>79</v>
      </c>
      <c r="B3" s="490" t="s">
        <v>84</v>
      </c>
      <c r="C3" s="485"/>
      <c r="D3" s="494" t="s">
        <v>98</v>
      </c>
      <c r="E3" s="495"/>
      <c r="F3" s="482" t="s">
        <v>89</v>
      </c>
      <c r="G3" s="483"/>
      <c r="H3" s="482" t="s">
        <v>96</v>
      </c>
      <c r="I3" s="483"/>
      <c r="J3" s="484" t="s">
        <v>85</v>
      </c>
      <c r="K3" s="485"/>
      <c r="L3" s="484" t="s">
        <v>86</v>
      </c>
      <c r="M3" s="485"/>
      <c r="N3" s="486" t="s">
        <v>97</v>
      </c>
      <c r="O3" s="487"/>
      <c r="P3" s="436" t="s">
        <v>87</v>
      </c>
      <c r="Q3" s="437"/>
      <c r="R3" s="440" t="s">
        <v>88</v>
      </c>
      <c r="S3" s="441"/>
    </row>
    <row r="4" spans="1:19" ht="14" customHeight="1" thickBot="1" x14ac:dyDescent="0.25">
      <c r="A4" s="451"/>
      <c r="B4" s="431"/>
      <c r="C4" s="429"/>
      <c r="D4" s="496"/>
      <c r="E4" s="497"/>
      <c r="F4" s="434"/>
      <c r="G4" s="435"/>
      <c r="H4" s="434"/>
      <c r="I4" s="435"/>
      <c r="J4" s="428"/>
      <c r="K4" s="429"/>
      <c r="L4" s="428"/>
      <c r="M4" s="429"/>
      <c r="N4" s="488"/>
      <c r="O4" s="489"/>
      <c r="P4" s="438"/>
      <c r="Q4" s="439"/>
      <c r="R4" s="442"/>
      <c r="S4" s="443"/>
    </row>
    <row r="5" spans="1:19" ht="14" customHeight="1" thickBot="1" x14ac:dyDescent="0.25">
      <c r="A5" s="452"/>
      <c r="B5" s="301" t="s">
        <v>4</v>
      </c>
      <c r="C5" s="302" t="s">
        <v>5</v>
      </c>
      <c r="D5" s="303" t="s">
        <v>4</v>
      </c>
      <c r="E5" s="55" t="s">
        <v>5</v>
      </c>
      <c r="F5" s="303" t="s">
        <v>4</v>
      </c>
      <c r="G5" s="55" t="s">
        <v>5</v>
      </c>
      <c r="H5" s="55" t="s">
        <v>4</v>
      </c>
      <c r="I5" s="55" t="s">
        <v>5</v>
      </c>
      <c r="J5" s="303" t="s">
        <v>4</v>
      </c>
      <c r="K5" s="55" t="s">
        <v>5</v>
      </c>
      <c r="L5" s="303" t="s">
        <v>4</v>
      </c>
      <c r="M5" s="55" t="s">
        <v>5</v>
      </c>
      <c r="N5" s="55" t="s">
        <v>4</v>
      </c>
      <c r="O5" s="55" t="s">
        <v>5</v>
      </c>
      <c r="P5" s="303" t="s">
        <v>4</v>
      </c>
      <c r="Q5" s="304" t="s">
        <v>5</v>
      </c>
      <c r="R5" s="65" t="s">
        <v>4</v>
      </c>
      <c r="S5" s="56" t="s">
        <v>5</v>
      </c>
    </row>
    <row r="6" spans="1:19" x14ac:dyDescent="0.2">
      <c r="A6" s="479" t="s">
        <v>6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1"/>
    </row>
    <row r="7" spans="1:19" x14ac:dyDescent="0.2">
      <c r="A7" s="138" t="s">
        <v>7</v>
      </c>
      <c r="B7" s="159"/>
      <c r="C7" s="112"/>
      <c r="D7" s="174"/>
      <c r="E7" s="112"/>
      <c r="F7" s="174"/>
      <c r="G7" s="112"/>
      <c r="H7" s="174"/>
      <c r="I7" s="112"/>
      <c r="J7" s="174">
        <v>39</v>
      </c>
      <c r="K7" s="112">
        <v>2614790</v>
      </c>
      <c r="L7" s="174"/>
      <c r="M7" s="112"/>
      <c r="N7" s="174"/>
      <c r="O7" s="112"/>
      <c r="P7" s="174">
        <f t="shared" ref="P7:Q9" si="0">SUM(B7,D7,F7,H7,J7,L7,N7)</f>
        <v>39</v>
      </c>
      <c r="Q7" s="114">
        <f t="shared" si="0"/>
        <v>2614790</v>
      </c>
      <c r="R7" s="121">
        <f>P7/$P$38</f>
        <v>2.3752636390378841E-2</v>
      </c>
      <c r="S7" s="124">
        <f>Q7/$Q$38</f>
        <v>2.8734655723349947E-2</v>
      </c>
    </row>
    <row r="8" spans="1:19" x14ac:dyDescent="0.2">
      <c r="A8" s="138" t="s">
        <v>8</v>
      </c>
      <c r="B8" s="159">
        <v>28</v>
      </c>
      <c r="C8" s="112">
        <v>4168168</v>
      </c>
      <c r="D8" s="174"/>
      <c r="E8" s="112"/>
      <c r="F8" s="174">
        <v>3</v>
      </c>
      <c r="G8" s="112">
        <v>499883</v>
      </c>
      <c r="H8" s="174">
        <v>2</v>
      </c>
      <c r="I8" s="112">
        <v>376650</v>
      </c>
      <c r="J8" s="174">
        <v>6</v>
      </c>
      <c r="K8" s="112">
        <v>1131838</v>
      </c>
      <c r="L8" s="174">
        <v>3</v>
      </c>
      <c r="M8" s="112">
        <v>415391</v>
      </c>
      <c r="N8" s="174">
        <v>1</v>
      </c>
      <c r="O8" s="112">
        <v>184346</v>
      </c>
      <c r="P8" s="174">
        <f t="shared" si="0"/>
        <v>43</v>
      </c>
      <c r="Q8" s="114">
        <f t="shared" si="0"/>
        <v>6776276</v>
      </c>
      <c r="R8" s="121">
        <f>P8/$P$38</f>
        <v>2.6188804225289491E-2</v>
      </c>
      <c r="S8" s="124">
        <f>Q8/$Q$38</f>
        <v>7.4466384660488563E-2</v>
      </c>
    </row>
    <row r="9" spans="1:19" x14ac:dyDescent="0.2">
      <c r="A9" s="138" t="s">
        <v>9</v>
      </c>
      <c r="B9" s="159">
        <v>211</v>
      </c>
      <c r="C9" s="112">
        <v>12474330.5</v>
      </c>
      <c r="D9" s="174"/>
      <c r="E9" s="112"/>
      <c r="F9" s="174">
        <v>44</v>
      </c>
      <c r="G9" s="112">
        <v>3116566</v>
      </c>
      <c r="H9" s="174">
        <v>13</v>
      </c>
      <c r="I9" s="112">
        <v>961112</v>
      </c>
      <c r="J9" s="174">
        <v>9</v>
      </c>
      <c r="K9" s="112">
        <v>837931</v>
      </c>
      <c r="L9" s="174">
        <v>41</v>
      </c>
      <c r="M9" s="112">
        <v>2333194</v>
      </c>
      <c r="N9" s="174">
        <v>18</v>
      </c>
      <c r="O9" s="112">
        <v>1022042</v>
      </c>
      <c r="P9" s="174">
        <f t="shared" si="0"/>
        <v>336</v>
      </c>
      <c r="Q9" s="114">
        <f t="shared" si="0"/>
        <v>20745175.5</v>
      </c>
      <c r="R9" s="121">
        <f>P9/$P$38</f>
        <v>0.20463809813249464</v>
      </c>
      <c r="S9" s="124">
        <f>Q9/$Q$38</f>
        <v>0.22797451264268798</v>
      </c>
    </row>
    <row r="10" spans="1:19" x14ac:dyDescent="0.2">
      <c r="A10" s="138" t="s">
        <v>10</v>
      </c>
      <c r="B10" s="159"/>
      <c r="C10" s="112"/>
      <c r="D10" s="174"/>
      <c r="E10" s="112"/>
      <c r="F10" s="174"/>
      <c r="G10" s="112"/>
      <c r="H10" s="174"/>
      <c r="I10" s="112"/>
      <c r="J10" s="174"/>
      <c r="K10" s="112"/>
      <c r="L10" s="174"/>
      <c r="M10" s="112"/>
      <c r="N10" s="174"/>
      <c r="O10" s="112"/>
      <c r="P10" s="174"/>
      <c r="Q10" s="114"/>
      <c r="R10" s="121"/>
      <c r="S10" s="124"/>
    </row>
    <row r="11" spans="1:19" x14ac:dyDescent="0.2">
      <c r="A11" s="138" t="s">
        <v>44</v>
      </c>
      <c r="B11" s="159">
        <v>0</v>
      </c>
      <c r="C11" s="112">
        <v>56000</v>
      </c>
      <c r="D11" s="174"/>
      <c r="E11" s="112"/>
      <c r="F11" s="174">
        <v>0</v>
      </c>
      <c r="G11" s="112">
        <v>28800</v>
      </c>
      <c r="H11" s="174"/>
      <c r="I11" s="112"/>
      <c r="J11" s="174"/>
      <c r="K11" s="112"/>
      <c r="L11" s="174"/>
      <c r="M11" s="112"/>
      <c r="N11" s="174"/>
      <c r="O11" s="112"/>
      <c r="P11" s="174">
        <f>SUM(B11,D11,F11,H11,J11,L11,N11)</f>
        <v>0</v>
      </c>
      <c r="Q11" s="114">
        <f>SUM(C11,E11,G11,I11,K11,M11,O11)</f>
        <v>84800</v>
      </c>
      <c r="R11" s="121">
        <f>P11/$P$38</f>
        <v>0</v>
      </c>
      <c r="S11" s="124">
        <f>Q11/$Q$38</f>
        <v>9.3189082310245772E-4</v>
      </c>
    </row>
    <row r="12" spans="1:19" x14ac:dyDescent="0.2">
      <c r="A12" s="138" t="s">
        <v>70</v>
      </c>
      <c r="B12" s="159"/>
      <c r="C12" s="112"/>
      <c r="D12" s="174"/>
      <c r="E12" s="112"/>
      <c r="F12" s="174"/>
      <c r="G12" s="112"/>
      <c r="H12" s="174"/>
      <c r="I12" s="112"/>
      <c r="J12" s="174"/>
      <c r="K12" s="112"/>
      <c r="L12" s="174"/>
      <c r="M12" s="112"/>
      <c r="N12" s="174"/>
      <c r="O12" s="112"/>
      <c r="P12" s="174"/>
      <c r="Q12" s="114"/>
      <c r="R12" s="121"/>
      <c r="S12" s="124"/>
    </row>
    <row r="13" spans="1:19" x14ac:dyDescent="0.2">
      <c r="A13" s="138" t="s">
        <v>69</v>
      </c>
      <c r="B13" s="159"/>
      <c r="C13" s="112"/>
      <c r="D13" s="174"/>
      <c r="E13" s="112"/>
      <c r="F13" s="174"/>
      <c r="G13" s="112"/>
      <c r="H13" s="174"/>
      <c r="I13" s="112"/>
      <c r="J13" s="174"/>
      <c r="K13" s="112"/>
      <c r="L13" s="174"/>
      <c r="M13" s="112"/>
      <c r="N13" s="174"/>
      <c r="O13" s="112"/>
      <c r="P13" s="174"/>
      <c r="Q13" s="114"/>
      <c r="R13" s="121"/>
      <c r="S13" s="124"/>
    </row>
    <row r="14" spans="1:19" ht="15" thickBot="1" x14ac:dyDescent="0.25">
      <c r="A14" s="320" t="s">
        <v>38</v>
      </c>
      <c r="B14" s="351">
        <f t="shared" ref="B14:Q14" si="1">SUM(B7:B13)</f>
        <v>239</v>
      </c>
      <c r="C14" s="352">
        <f t="shared" si="1"/>
        <v>16698498.5</v>
      </c>
      <c r="D14" s="353"/>
      <c r="E14" s="352"/>
      <c r="F14" s="353">
        <f t="shared" si="1"/>
        <v>47</v>
      </c>
      <c r="G14" s="352">
        <f t="shared" si="1"/>
        <v>3645249</v>
      </c>
      <c r="H14" s="353">
        <f t="shared" si="1"/>
        <v>15</v>
      </c>
      <c r="I14" s="352">
        <f t="shared" si="1"/>
        <v>1337762</v>
      </c>
      <c r="J14" s="353">
        <f t="shared" si="1"/>
        <v>54</v>
      </c>
      <c r="K14" s="352">
        <f t="shared" si="1"/>
        <v>4584559</v>
      </c>
      <c r="L14" s="353">
        <f t="shared" si="1"/>
        <v>44</v>
      </c>
      <c r="M14" s="352">
        <f t="shared" si="1"/>
        <v>2748585</v>
      </c>
      <c r="N14" s="353">
        <f>SUM(N7:N13)</f>
        <v>19</v>
      </c>
      <c r="O14" s="352">
        <f>SUM(O7:O13)</f>
        <v>1206388</v>
      </c>
      <c r="P14" s="353">
        <f>SUM(P7:P13)</f>
        <v>418</v>
      </c>
      <c r="Q14" s="354">
        <f t="shared" si="1"/>
        <v>30221041.5</v>
      </c>
      <c r="R14" s="331">
        <f>SUM(R7:R13)</f>
        <v>0.25457953874816297</v>
      </c>
      <c r="S14" s="126">
        <f>SUM(S7:S13)</f>
        <v>0.33210744384962892</v>
      </c>
    </row>
    <row r="15" spans="1:19" ht="15" thickBot="1" x14ac:dyDescent="0.25">
      <c r="A15" s="313"/>
      <c r="B15" s="321"/>
      <c r="C15" s="322"/>
      <c r="D15" s="323"/>
      <c r="E15" s="324"/>
      <c r="F15" s="323"/>
      <c r="G15" s="324"/>
      <c r="H15" s="325"/>
      <c r="I15" s="324"/>
      <c r="J15" s="321"/>
      <c r="K15" s="324"/>
      <c r="L15" s="323"/>
      <c r="M15" s="324"/>
      <c r="N15" s="325"/>
      <c r="O15" s="324"/>
      <c r="P15" s="323"/>
      <c r="Q15" s="324"/>
      <c r="R15" s="326"/>
      <c r="S15" s="327"/>
    </row>
    <row r="16" spans="1:19" x14ac:dyDescent="0.2">
      <c r="A16" s="491" t="s">
        <v>11</v>
      </c>
      <c r="B16" s="492"/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3"/>
    </row>
    <row r="17" spans="1:19" x14ac:dyDescent="0.2">
      <c r="A17" s="148" t="s">
        <v>12</v>
      </c>
      <c r="B17" s="159">
        <v>314</v>
      </c>
      <c r="C17" s="117">
        <v>26025932.699999999</v>
      </c>
      <c r="D17" s="174"/>
      <c r="E17" s="112"/>
      <c r="F17" s="174"/>
      <c r="G17" s="112"/>
      <c r="H17" s="174"/>
      <c r="I17" s="112"/>
      <c r="J17" s="174"/>
      <c r="K17" s="112"/>
      <c r="L17" s="174"/>
      <c r="M17" s="112"/>
      <c r="N17" s="174"/>
      <c r="O17" s="112"/>
      <c r="P17" s="174">
        <f>SUM(B17,D17,F17,H17,J17,L17,N17)</f>
        <v>314</v>
      </c>
      <c r="Q17" s="115">
        <f>SUM(C17,E17,G17,I17,K17,M17,O17)</f>
        <v>26025932.699999999</v>
      </c>
      <c r="R17" s="121">
        <f>P17/$P$38</f>
        <v>0.19123917504048607</v>
      </c>
      <c r="S17" s="124">
        <f t="shared" ref="S17:S22" si="2">Q17/$Q$38</f>
        <v>0.28600622459684161</v>
      </c>
    </row>
    <row r="18" spans="1:19" x14ac:dyDescent="0.2">
      <c r="A18" s="138" t="s">
        <v>13</v>
      </c>
      <c r="B18" s="159">
        <v>103</v>
      </c>
      <c r="C18" s="117">
        <v>5142470</v>
      </c>
      <c r="D18" s="174"/>
      <c r="E18" s="112"/>
      <c r="F18" s="174"/>
      <c r="G18" s="112"/>
      <c r="H18" s="174"/>
      <c r="I18" s="112"/>
      <c r="J18" s="174"/>
      <c r="K18" s="112"/>
      <c r="L18" s="174"/>
      <c r="M18" s="112"/>
      <c r="N18" s="174"/>
      <c r="O18" s="112"/>
      <c r="P18" s="174">
        <f t="shared" ref="P18:Q25" si="3">SUM(B18,D18,F18,H18,J18,L18,N18)</f>
        <v>103</v>
      </c>
      <c r="Q18" s="115">
        <f t="shared" si="3"/>
        <v>5142470</v>
      </c>
      <c r="R18" s="121">
        <f t="shared" ref="R18:R22" si="4">P18/$P$38</f>
        <v>6.2731321748949256E-2</v>
      </c>
      <c r="S18" s="124">
        <f t="shared" si="2"/>
        <v>5.6512035390090753E-2</v>
      </c>
    </row>
    <row r="19" spans="1:19" x14ac:dyDescent="0.2">
      <c r="A19" s="138" t="s">
        <v>14</v>
      </c>
      <c r="B19" s="159">
        <v>76.812999999999988</v>
      </c>
      <c r="C19" s="117">
        <v>1546599.4</v>
      </c>
      <c r="D19" s="174"/>
      <c r="E19" s="112"/>
      <c r="F19" s="174"/>
      <c r="G19" s="112"/>
      <c r="H19" s="174"/>
      <c r="I19" s="112"/>
      <c r="J19" s="174"/>
      <c r="K19" s="112"/>
      <c r="L19" s="174"/>
      <c r="M19" s="112"/>
      <c r="N19" s="174"/>
      <c r="O19" s="112"/>
      <c r="P19" s="174">
        <f t="shared" si="3"/>
        <v>76.812999999999988</v>
      </c>
      <c r="Q19" s="115">
        <f t="shared" si="3"/>
        <v>1546599.4</v>
      </c>
      <c r="R19" s="121">
        <f t="shared" si="4"/>
        <v>4.678233997574794E-2</v>
      </c>
      <c r="S19" s="124">
        <f t="shared" si="2"/>
        <v>1.6996011649478386E-2</v>
      </c>
    </row>
    <row r="20" spans="1:19" x14ac:dyDescent="0.2">
      <c r="A20" s="138" t="s">
        <v>15</v>
      </c>
      <c r="B20" s="159">
        <v>31</v>
      </c>
      <c r="C20" s="117">
        <v>3265717</v>
      </c>
      <c r="D20" s="174"/>
      <c r="E20" s="112"/>
      <c r="F20" s="174"/>
      <c r="G20" s="112"/>
      <c r="H20" s="174"/>
      <c r="I20" s="112"/>
      <c r="J20" s="174"/>
      <c r="K20" s="112"/>
      <c r="L20" s="174"/>
      <c r="M20" s="112"/>
      <c r="N20" s="174"/>
      <c r="O20" s="112"/>
      <c r="P20" s="174">
        <f t="shared" si="3"/>
        <v>31</v>
      </c>
      <c r="Q20" s="115">
        <f t="shared" si="3"/>
        <v>3265717</v>
      </c>
      <c r="R20" s="121">
        <f t="shared" si="4"/>
        <v>1.888030072055754E-2</v>
      </c>
      <c r="S20" s="124">
        <f t="shared" si="2"/>
        <v>3.5887873857897275E-2</v>
      </c>
    </row>
    <row r="21" spans="1:19" x14ac:dyDescent="0.2">
      <c r="A21" s="154" t="s">
        <v>16</v>
      </c>
      <c r="B21" s="159"/>
      <c r="C21" s="117"/>
      <c r="D21" s="174"/>
      <c r="E21" s="112"/>
      <c r="F21" s="174"/>
      <c r="G21" s="112"/>
      <c r="H21" s="174"/>
      <c r="I21" s="112"/>
      <c r="J21" s="174"/>
      <c r="K21" s="112"/>
      <c r="L21" s="174"/>
      <c r="M21" s="112"/>
      <c r="N21" s="174"/>
      <c r="O21" s="112"/>
      <c r="P21" s="174"/>
      <c r="Q21" s="115"/>
      <c r="R21" s="121"/>
      <c r="S21" s="124"/>
    </row>
    <row r="22" spans="1:19" x14ac:dyDescent="0.2">
      <c r="A22" s="148" t="s">
        <v>17</v>
      </c>
      <c r="B22" s="159">
        <v>14</v>
      </c>
      <c r="C22" s="117">
        <v>1120832</v>
      </c>
      <c r="D22" s="174"/>
      <c r="E22" s="112"/>
      <c r="F22" s="174"/>
      <c r="G22" s="112"/>
      <c r="H22" s="174"/>
      <c r="I22" s="112"/>
      <c r="J22" s="174"/>
      <c r="K22" s="112"/>
      <c r="L22" s="174"/>
      <c r="M22" s="112"/>
      <c r="N22" s="174"/>
      <c r="O22" s="112"/>
      <c r="P22" s="174">
        <f t="shared" si="3"/>
        <v>14</v>
      </c>
      <c r="Q22" s="115">
        <f t="shared" si="3"/>
        <v>1120832</v>
      </c>
      <c r="R22" s="121">
        <f t="shared" si="4"/>
        <v>8.5265874221872769E-3</v>
      </c>
      <c r="S22" s="124">
        <f t="shared" si="2"/>
        <v>1.2317135083013844E-2</v>
      </c>
    </row>
    <row r="23" spans="1:19" x14ac:dyDescent="0.2">
      <c r="A23" s="148" t="s">
        <v>90</v>
      </c>
      <c r="B23" s="159">
        <v>3</v>
      </c>
      <c r="C23" s="117">
        <v>245338</v>
      </c>
      <c r="D23" s="174"/>
      <c r="E23" s="112"/>
      <c r="F23" s="174"/>
      <c r="G23" s="112"/>
      <c r="H23" s="174"/>
      <c r="I23" s="112"/>
      <c r="J23" s="174"/>
      <c r="K23" s="112"/>
      <c r="L23" s="174"/>
      <c r="M23" s="112"/>
      <c r="N23" s="174"/>
      <c r="O23" s="112"/>
      <c r="P23" s="174">
        <f t="shared" ref="P23" si="5">SUM(B23,D23,F23,H23,J23,L23,N23)</f>
        <v>3</v>
      </c>
      <c r="Q23" s="115">
        <f t="shared" ref="Q23" si="6">SUM(C23,E23,G23,I23,K23,M23,O23)</f>
        <v>245338</v>
      </c>
      <c r="R23" s="121">
        <f t="shared" ref="R23" si="7">P23/$P$38</f>
        <v>1.8271258761829879E-3</v>
      </c>
      <c r="S23" s="124">
        <f t="shared" ref="S23" si="8">Q23/$Q$38</f>
        <v>2.6960876268668724E-3</v>
      </c>
    </row>
    <row r="24" spans="1:19" x14ac:dyDescent="0.2">
      <c r="A24" s="148" t="s">
        <v>18</v>
      </c>
      <c r="B24" s="159">
        <v>16</v>
      </c>
      <c r="C24" s="117">
        <v>692731</v>
      </c>
      <c r="D24" s="174"/>
      <c r="E24" s="112"/>
      <c r="F24" s="174"/>
      <c r="G24" s="112"/>
      <c r="H24" s="174"/>
      <c r="I24" s="112"/>
      <c r="J24" s="174"/>
      <c r="K24" s="112"/>
      <c r="L24" s="174"/>
      <c r="M24" s="112"/>
      <c r="N24" s="174"/>
      <c r="O24" s="112"/>
      <c r="P24" s="174">
        <f t="shared" si="3"/>
        <v>16</v>
      </c>
      <c r="Q24" s="115">
        <f t="shared" si="3"/>
        <v>692731</v>
      </c>
      <c r="R24" s="121">
        <f>P24/$P$38</f>
        <v>9.7446713396426021E-3</v>
      </c>
      <c r="S24" s="124">
        <f>Q24/$Q$38</f>
        <v>7.6126139360682627E-3</v>
      </c>
    </row>
    <row r="25" spans="1:19" x14ac:dyDescent="0.2">
      <c r="A25" s="145" t="s">
        <v>45</v>
      </c>
      <c r="B25" s="159">
        <v>0</v>
      </c>
      <c r="C25" s="117">
        <v>163832.6</v>
      </c>
      <c r="D25" s="174"/>
      <c r="E25" s="112"/>
      <c r="F25" s="174"/>
      <c r="G25" s="112"/>
      <c r="H25" s="174"/>
      <c r="I25" s="112"/>
      <c r="J25" s="174"/>
      <c r="K25" s="112"/>
      <c r="L25" s="174"/>
      <c r="M25" s="112"/>
      <c r="N25" s="174"/>
      <c r="O25" s="112"/>
      <c r="P25" s="174">
        <f t="shared" si="3"/>
        <v>0</v>
      </c>
      <c r="Q25" s="115">
        <f t="shared" si="3"/>
        <v>163832.6</v>
      </c>
      <c r="R25" s="121">
        <f>P25/$P$38</f>
        <v>0</v>
      </c>
      <c r="S25" s="124">
        <f>Q25/$Q$38</f>
        <v>1.8004020809553741E-3</v>
      </c>
    </row>
    <row r="26" spans="1:19" x14ac:dyDescent="0.2">
      <c r="A26" s="155" t="s">
        <v>71</v>
      </c>
      <c r="B26" s="159"/>
      <c r="C26" s="117"/>
      <c r="D26" s="174"/>
      <c r="E26" s="112"/>
      <c r="F26" s="174"/>
      <c r="G26" s="112"/>
      <c r="H26" s="174"/>
      <c r="I26" s="112"/>
      <c r="J26" s="174"/>
      <c r="K26" s="112"/>
      <c r="L26" s="174"/>
      <c r="M26" s="112"/>
      <c r="N26" s="174"/>
      <c r="O26" s="112"/>
      <c r="P26" s="174"/>
      <c r="Q26" s="115"/>
      <c r="R26" s="121"/>
      <c r="S26" s="124"/>
    </row>
    <row r="27" spans="1:19" ht="15" thickBot="1" x14ac:dyDescent="0.25">
      <c r="A27" s="320" t="s">
        <v>38</v>
      </c>
      <c r="B27" s="328">
        <f>SUM(B17:B26)</f>
        <v>557.81299999999999</v>
      </c>
      <c r="C27" s="329">
        <f>SUM(C17:C26)</f>
        <v>38203452.699999996</v>
      </c>
      <c r="D27" s="330"/>
      <c r="E27" s="329"/>
      <c r="F27" s="330"/>
      <c r="G27" s="329"/>
      <c r="H27" s="330"/>
      <c r="I27" s="329"/>
      <c r="J27" s="330"/>
      <c r="K27" s="329"/>
      <c r="L27" s="330"/>
      <c r="M27" s="329"/>
      <c r="N27" s="330"/>
      <c r="O27" s="329"/>
      <c r="P27" s="330">
        <f>SUM(P17:P26)</f>
        <v>557.81299999999999</v>
      </c>
      <c r="Q27" s="116">
        <f>SUM(Q17:Q26)</f>
        <v>38203452.699999996</v>
      </c>
      <c r="R27" s="331">
        <f>SUM(R17:R26)</f>
        <v>0.33973152212375368</v>
      </c>
      <c r="S27" s="126">
        <f>SUM(S17:S26)</f>
        <v>0.41982838422121238</v>
      </c>
    </row>
    <row r="28" spans="1:19" ht="15" thickBot="1" x14ac:dyDescent="0.25">
      <c r="A28" s="313"/>
      <c r="B28" s="321"/>
      <c r="C28" s="322"/>
      <c r="D28" s="323"/>
      <c r="E28" s="324"/>
      <c r="F28" s="323"/>
      <c r="G28" s="324"/>
      <c r="H28" s="325"/>
      <c r="I28" s="324"/>
      <c r="J28" s="321"/>
      <c r="K28" s="324"/>
      <c r="L28" s="323"/>
      <c r="M28" s="324"/>
      <c r="N28" s="325"/>
      <c r="O28" s="324"/>
      <c r="P28" s="323"/>
      <c r="Q28" s="324"/>
      <c r="R28" s="326"/>
      <c r="S28" s="327"/>
    </row>
    <row r="29" spans="1:19" x14ac:dyDescent="0.2">
      <c r="A29" s="491" t="s">
        <v>19</v>
      </c>
      <c r="B29" s="492"/>
      <c r="C29" s="492"/>
      <c r="D29" s="492"/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3"/>
    </row>
    <row r="30" spans="1:19" x14ac:dyDescent="0.2">
      <c r="A30" s="138" t="s">
        <v>20</v>
      </c>
      <c r="B30" s="159">
        <v>178.01</v>
      </c>
      <c r="C30" s="112">
        <v>5874356.5600000005</v>
      </c>
      <c r="D30" s="174"/>
      <c r="E30" s="112"/>
      <c r="F30" s="174">
        <v>47</v>
      </c>
      <c r="G30" s="112">
        <v>1674699</v>
      </c>
      <c r="H30" s="174">
        <v>3</v>
      </c>
      <c r="I30" s="112">
        <v>112378.5</v>
      </c>
      <c r="J30" s="186">
        <v>6</v>
      </c>
      <c r="K30" s="112">
        <v>231406.5</v>
      </c>
      <c r="L30" s="174">
        <v>18</v>
      </c>
      <c r="M30" s="112">
        <v>624624</v>
      </c>
      <c r="N30" s="174">
        <v>9</v>
      </c>
      <c r="O30" s="112">
        <v>296205</v>
      </c>
      <c r="P30" s="174">
        <f>SUM(B30,D30,F30,H30,J30,L30,N30)</f>
        <v>261.01</v>
      </c>
      <c r="Q30" s="114">
        <f>SUM(C30,E30,G30,I30,K30,M30,O30)</f>
        <v>8813669.5600000005</v>
      </c>
      <c r="R30" s="121">
        <f>P30/$P$38</f>
        <v>0.15896604164750722</v>
      </c>
      <c r="S30" s="124">
        <f>Q30/$Q$38</f>
        <v>9.6855870056857044E-2</v>
      </c>
    </row>
    <row r="31" spans="1:19" x14ac:dyDescent="0.2">
      <c r="A31" s="138" t="s">
        <v>21</v>
      </c>
      <c r="B31" s="159">
        <v>79</v>
      </c>
      <c r="C31" s="112">
        <v>3211429</v>
      </c>
      <c r="D31" s="174"/>
      <c r="E31" s="112"/>
      <c r="F31" s="174">
        <v>13</v>
      </c>
      <c r="G31" s="112">
        <v>599664</v>
      </c>
      <c r="H31" s="174">
        <v>5</v>
      </c>
      <c r="I31" s="112">
        <v>199426.5</v>
      </c>
      <c r="J31" s="186">
        <v>9</v>
      </c>
      <c r="K31" s="112">
        <v>337330.5</v>
      </c>
      <c r="L31" s="174">
        <v>8</v>
      </c>
      <c r="M31" s="112">
        <v>265141.5</v>
      </c>
      <c r="N31" s="174">
        <v>6</v>
      </c>
      <c r="O31" s="112">
        <v>242131.5</v>
      </c>
      <c r="P31" s="174">
        <f t="shared" ref="P31:Q35" si="9">SUM(B31,D31,F31,H31,J31,L31,N31)</f>
        <v>120</v>
      </c>
      <c r="Q31" s="114">
        <f t="shared" si="9"/>
        <v>4855123</v>
      </c>
      <c r="R31" s="121">
        <f t="shared" ref="R31:R35" si="10">P31/$P$38</f>
        <v>7.3085035047319516E-2</v>
      </c>
      <c r="S31" s="124">
        <f t="shared" ref="S31:S35" si="11">Q31/$Q$38</f>
        <v>5.3354299159595213E-2</v>
      </c>
    </row>
    <row r="32" spans="1:19" x14ac:dyDescent="0.2">
      <c r="A32" s="138" t="s">
        <v>22</v>
      </c>
      <c r="B32" s="162"/>
      <c r="C32" s="112"/>
      <c r="D32" s="174"/>
      <c r="E32" s="112"/>
      <c r="F32" s="174">
        <v>29.2</v>
      </c>
      <c r="G32" s="112">
        <v>1393389.9200000002</v>
      </c>
      <c r="H32" s="174"/>
      <c r="I32" s="112"/>
      <c r="J32" s="174"/>
      <c r="K32" s="112"/>
      <c r="L32" s="174"/>
      <c r="M32" s="112"/>
      <c r="N32" s="174"/>
      <c r="O32" s="112"/>
      <c r="P32" s="174">
        <f t="shared" si="9"/>
        <v>29.2</v>
      </c>
      <c r="Q32" s="114">
        <f t="shared" si="9"/>
        <v>1393389.9200000002</v>
      </c>
      <c r="R32" s="121">
        <f t="shared" si="10"/>
        <v>1.7784025194847747E-2</v>
      </c>
      <c r="S32" s="124">
        <f t="shared" si="11"/>
        <v>1.5312349993531461E-2</v>
      </c>
    </row>
    <row r="33" spans="1:19" x14ac:dyDescent="0.2">
      <c r="A33" s="138" t="s">
        <v>23</v>
      </c>
      <c r="B33" s="159">
        <v>12</v>
      </c>
      <c r="C33" s="112">
        <v>333255</v>
      </c>
      <c r="D33" s="174"/>
      <c r="E33" s="112"/>
      <c r="F33" s="174">
        <v>139</v>
      </c>
      <c r="G33" s="112">
        <v>3530845.5</v>
      </c>
      <c r="H33" s="174"/>
      <c r="I33" s="112"/>
      <c r="J33" s="174"/>
      <c r="K33" s="112"/>
      <c r="L33" s="174">
        <v>17.899999999999999</v>
      </c>
      <c r="M33" s="112">
        <v>481825.5</v>
      </c>
      <c r="N33" s="174">
        <v>4</v>
      </c>
      <c r="O33" s="112">
        <v>97071</v>
      </c>
      <c r="P33" s="174">
        <f t="shared" si="9"/>
        <v>172.9</v>
      </c>
      <c r="Q33" s="114">
        <f t="shared" si="9"/>
        <v>4442997</v>
      </c>
      <c r="R33" s="121">
        <f>P33/$P$38</f>
        <v>0.10530335466401287</v>
      </c>
      <c r="S33" s="124">
        <f t="shared" si="11"/>
        <v>4.8825331737874414E-2</v>
      </c>
    </row>
    <row r="34" spans="1:19" x14ac:dyDescent="0.2">
      <c r="A34" s="138" t="s">
        <v>24</v>
      </c>
      <c r="B34" s="159">
        <v>4</v>
      </c>
      <c r="C34" s="112">
        <v>103974</v>
      </c>
      <c r="D34" s="174"/>
      <c r="E34" s="112"/>
      <c r="F34" s="174">
        <v>53</v>
      </c>
      <c r="G34" s="112">
        <v>2015539.5</v>
      </c>
      <c r="H34" s="174"/>
      <c r="I34" s="112"/>
      <c r="J34" s="174"/>
      <c r="K34" s="112"/>
      <c r="L34" s="174">
        <v>1</v>
      </c>
      <c r="M34" s="112">
        <v>40326</v>
      </c>
      <c r="N34" s="174"/>
      <c r="O34" s="112"/>
      <c r="P34" s="174">
        <f t="shared" si="9"/>
        <v>58</v>
      </c>
      <c r="Q34" s="114">
        <f t="shared" si="9"/>
        <v>2159839.5</v>
      </c>
      <c r="R34" s="121">
        <f t="shared" si="10"/>
        <v>3.5324433606204429E-2</v>
      </c>
      <c r="S34" s="124">
        <f t="shared" si="11"/>
        <v>2.3735077941323124E-2</v>
      </c>
    </row>
    <row r="35" spans="1:19" x14ac:dyDescent="0.2">
      <c r="A35" s="156" t="s">
        <v>25</v>
      </c>
      <c r="B35" s="159">
        <v>16</v>
      </c>
      <c r="C35" s="112">
        <v>572559</v>
      </c>
      <c r="D35" s="174"/>
      <c r="E35" s="112"/>
      <c r="F35" s="174">
        <v>2</v>
      </c>
      <c r="G35" s="112">
        <v>77064</v>
      </c>
      <c r="H35" s="174"/>
      <c r="I35" s="112"/>
      <c r="J35" s="174"/>
      <c r="K35" s="112"/>
      <c r="L35" s="174"/>
      <c r="M35" s="112"/>
      <c r="N35" s="186">
        <v>7</v>
      </c>
      <c r="O35" s="112">
        <v>258648</v>
      </c>
      <c r="P35" s="174">
        <f t="shared" si="9"/>
        <v>25</v>
      </c>
      <c r="Q35" s="114">
        <f t="shared" si="9"/>
        <v>908271</v>
      </c>
      <c r="R35" s="121">
        <f t="shared" si="10"/>
        <v>1.5226048968191566E-2</v>
      </c>
      <c r="S35" s="124">
        <f t="shared" si="11"/>
        <v>9.9812430399775047E-3</v>
      </c>
    </row>
    <row r="36" spans="1:19" ht="15" thickBot="1" x14ac:dyDescent="0.25">
      <c r="A36" s="332" t="s">
        <v>38</v>
      </c>
      <c r="B36" s="160">
        <f>SUM(B30:B35)</f>
        <v>289.01</v>
      </c>
      <c r="C36" s="113">
        <f t="shared" ref="C36:S36" si="12">SUM(C30:C35)</f>
        <v>10095573.560000001</v>
      </c>
      <c r="D36" s="175"/>
      <c r="E36" s="113"/>
      <c r="F36" s="175">
        <f t="shared" si="12"/>
        <v>283.2</v>
      </c>
      <c r="G36" s="113">
        <f t="shared" si="12"/>
        <v>9291201.9199999999</v>
      </c>
      <c r="H36" s="175">
        <f t="shared" si="12"/>
        <v>8</v>
      </c>
      <c r="I36" s="113">
        <f t="shared" si="12"/>
        <v>311805</v>
      </c>
      <c r="J36" s="175">
        <f t="shared" si="12"/>
        <v>15</v>
      </c>
      <c r="K36" s="113">
        <f t="shared" si="12"/>
        <v>568737</v>
      </c>
      <c r="L36" s="175">
        <f t="shared" si="12"/>
        <v>44.9</v>
      </c>
      <c r="M36" s="113">
        <f t="shared" si="12"/>
        <v>1411917</v>
      </c>
      <c r="N36" s="175">
        <f t="shared" si="12"/>
        <v>26</v>
      </c>
      <c r="O36" s="113">
        <f t="shared" si="12"/>
        <v>894055.5</v>
      </c>
      <c r="P36" s="175">
        <f t="shared" si="12"/>
        <v>666.11</v>
      </c>
      <c r="Q36" s="113">
        <f t="shared" si="12"/>
        <v>22573289.98</v>
      </c>
      <c r="R36" s="331">
        <f t="shared" si="12"/>
        <v>0.40568893912808335</v>
      </c>
      <c r="S36" s="126">
        <f t="shared" si="12"/>
        <v>0.24806417192915875</v>
      </c>
    </row>
    <row r="37" spans="1:19" ht="15" thickBot="1" x14ac:dyDescent="0.25">
      <c r="A37" s="340"/>
      <c r="B37" s="341"/>
      <c r="C37" s="322"/>
      <c r="D37" s="342"/>
      <c r="E37" s="343"/>
      <c r="F37" s="342"/>
      <c r="G37" s="343"/>
      <c r="H37" s="344"/>
      <c r="I37" s="343"/>
      <c r="J37" s="321"/>
      <c r="K37" s="343"/>
      <c r="L37" s="342"/>
      <c r="M37" s="343"/>
      <c r="N37" s="344"/>
      <c r="O37" s="343"/>
      <c r="P37" s="342"/>
      <c r="Q37" s="343"/>
      <c r="R37" s="326"/>
      <c r="S37" s="327"/>
    </row>
    <row r="38" spans="1:19" ht="15" thickBot="1" x14ac:dyDescent="0.25">
      <c r="A38" s="157" t="s">
        <v>26</v>
      </c>
      <c r="B38" s="163">
        <f>SUM(B14, B27,B36)</f>
        <v>1085.8229999999999</v>
      </c>
      <c r="C38" s="119">
        <f>SUM(C14, C27,C36)</f>
        <v>64997524.759999998</v>
      </c>
      <c r="D38" s="178"/>
      <c r="E38" s="119"/>
      <c r="F38" s="178">
        <f t="shared" ref="F38:S38" si="13">SUM(F14, F27,F36)</f>
        <v>330.2</v>
      </c>
      <c r="G38" s="119">
        <f t="shared" si="13"/>
        <v>12936450.92</v>
      </c>
      <c r="H38" s="178">
        <f t="shared" si="13"/>
        <v>23</v>
      </c>
      <c r="I38" s="119">
        <f t="shared" si="13"/>
        <v>1649567</v>
      </c>
      <c r="J38" s="178">
        <f t="shared" si="13"/>
        <v>69</v>
      </c>
      <c r="K38" s="119">
        <f t="shared" si="13"/>
        <v>5153296</v>
      </c>
      <c r="L38" s="178">
        <f t="shared" si="13"/>
        <v>88.9</v>
      </c>
      <c r="M38" s="119">
        <f t="shared" si="13"/>
        <v>4160502</v>
      </c>
      <c r="N38" s="178">
        <f t="shared" si="13"/>
        <v>45</v>
      </c>
      <c r="O38" s="119">
        <f t="shared" si="13"/>
        <v>2100443.5</v>
      </c>
      <c r="P38" s="109">
        <f t="shared" si="13"/>
        <v>1641.923</v>
      </c>
      <c r="Q38" s="119">
        <f t="shared" si="13"/>
        <v>90997784.179999992</v>
      </c>
      <c r="R38" s="333">
        <f t="shared" si="13"/>
        <v>1</v>
      </c>
      <c r="S38" s="196">
        <f t="shared" si="13"/>
        <v>1</v>
      </c>
    </row>
    <row r="39" spans="1:19" ht="15" thickBot="1" x14ac:dyDescent="0.25">
      <c r="A39" s="340"/>
      <c r="B39" s="345"/>
      <c r="C39" s="324"/>
      <c r="D39" s="323"/>
      <c r="E39" s="324"/>
      <c r="F39" s="323"/>
      <c r="G39" s="324"/>
      <c r="H39" s="325"/>
      <c r="I39" s="324"/>
      <c r="J39" s="323"/>
      <c r="K39" s="324"/>
      <c r="L39" s="323"/>
      <c r="M39" s="324"/>
      <c r="N39" s="325"/>
      <c r="O39" s="324"/>
      <c r="P39" s="323"/>
      <c r="Q39" s="324"/>
      <c r="R39" s="346"/>
      <c r="S39" s="347"/>
    </row>
    <row r="40" spans="1:19" ht="15" thickBot="1" x14ac:dyDescent="0.25">
      <c r="A40" s="334" t="s">
        <v>39</v>
      </c>
      <c r="B40" s="335">
        <f>B38/$P$38</f>
        <v>0.66131176675154668</v>
      </c>
      <c r="C40" s="336">
        <f>C38/$Q$38</f>
        <v>0.71427590622899495</v>
      </c>
      <c r="D40" s="336"/>
      <c r="E40" s="336"/>
      <c r="F40" s="336">
        <f>F38/$P$38</f>
        <v>0.2011056547718742</v>
      </c>
      <c r="G40" s="336">
        <f>G38/$Q$38</f>
        <v>0.14216226292291681</v>
      </c>
      <c r="H40" s="336">
        <f>H38/$P$38</f>
        <v>1.4007965050736241E-2</v>
      </c>
      <c r="I40" s="336">
        <f>I38/$Q$38</f>
        <v>1.8127551290007687E-2</v>
      </c>
      <c r="J40" s="336">
        <f>J38/$P$38</f>
        <v>4.2023895152208723E-2</v>
      </c>
      <c r="K40" s="336">
        <f>K38/$Q$38</f>
        <v>5.6631005319936353E-2</v>
      </c>
      <c r="L40" s="336">
        <f>L38/$P$38</f>
        <v>5.4143830130889213E-2</v>
      </c>
      <c r="M40" s="336">
        <f>M38/$Q$38</f>
        <v>4.572091548702148E-2</v>
      </c>
      <c r="N40" s="336">
        <f>N38/$P$38</f>
        <v>2.7406888142744817E-2</v>
      </c>
      <c r="O40" s="336">
        <f>O38/$Q$38</f>
        <v>2.3082358751122727E-2</v>
      </c>
      <c r="P40" s="337">
        <f>SUM(B40,D40,F40,H40,J40,L40,N40)</f>
        <v>0.99999999999999978</v>
      </c>
      <c r="Q40" s="337">
        <f>SUM(C40,E40,G40,I40,K40,M40,O40)</f>
        <v>1</v>
      </c>
      <c r="R40" s="338"/>
      <c r="S40" s="339"/>
    </row>
    <row r="41" spans="1:19" ht="15" thickBot="1" x14ac:dyDescent="0.25">
      <c r="B41" s="164"/>
      <c r="C41" s="198"/>
      <c r="D41" s="179"/>
      <c r="E41" s="203"/>
      <c r="F41" s="179"/>
      <c r="G41" s="203"/>
      <c r="H41" s="188"/>
      <c r="I41" s="203"/>
      <c r="J41" s="164"/>
      <c r="K41" s="203"/>
      <c r="L41" s="179"/>
      <c r="M41" s="203"/>
      <c r="N41" s="188"/>
      <c r="O41" s="203"/>
      <c r="P41" s="179"/>
      <c r="Q41" s="203"/>
      <c r="R41" s="193"/>
      <c r="S41" s="10"/>
    </row>
    <row r="42" spans="1:19" x14ac:dyDescent="0.2">
      <c r="A42" s="47"/>
      <c r="B42" s="127"/>
      <c r="C42" s="128"/>
      <c r="D42" s="129"/>
      <c r="E42" s="130"/>
      <c r="F42" s="129"/>
      <c r="G42" s="130"/>
      <c r="H42" s="129"/>
      <c r="I42" s="131"/>
      <c r="J42" s="129"/>
      <c r="K42" s="131"/>
      <c r="L42" s="132"/>
      <c r="M42" s="133"/>
      <c r="N42" s="1"/>
      <c r="O42" s="1"/>
      <c r="P42" s="1"/>
      <c r="Q42" s="1"/>
      <c r="R42" s="1"/>
    </row>
    <row r="43" spans="1:19" ht="14" customHeight="1" x14ac:dyDescent="0.2">
      <c r="A43" s="453" t="s">
        <v>80</v>
      </c>
      <c r="B43" s="455" t="s">
        <v>31</v>
      </c>
      <c r="C43" s="456"/>
      <c r="D43" s="456" t="s">
        <v>32</v>
      </c>
      <c r="E43" s="456"/>
      <c r="F43" s="459" t="s">
        <v>33</v>
      </c>
      <c r="G43" s="459"/>
      <c r="H43" s="456" t="s">
        <v>34</v>
      </c>
      <c r="I43" s="456"/>
      <c r="J43" s="461" t="s">
        <v>35</v>
      </c>
      <c r="K43" s="462"/>
      <c r="L43" s="468" t="s">
        <v>46</v>
      </c>
      <c r="M43" s="468"/>
      <c r="N43" s="1"/>
      <c r="O43" s="1"/>
      <c r="P43" s="1"/>
      <c r="Q43" s="1"/>
      <c r="R43" s="1"/>
    </row>
    <row r="44" spans="1:19" ht="14" customHeight="1" thickBot="1" x14ac:dyDescent="0.25">
      <c r="A44" s="453"/>
      <c r="B44" s="457"/>
      <c r="C44" s="458"/>
      <c r="D44" s="458"/>
      <c r="E44" s="458"/>
      <c r="F44" s="460"/>
      <c r="G44" s="460"/>
      <c r="H44" s="458"/>
      <c r="I44" s="458"/>
      <c r="J44" s="463"/>
      <c r="K44" s="464"/>
      <c r="L44" s="469"/>
      <c r="M44" s="469"/>
      <c r="N44" s="1"/>
      <c r="O44" s="1"/>
      <c r="P44" s="1"/>
      <c r="Q44" s="1"/>
      <c r="R44" s="1"/>
    </row>
    <row r="45" spans="1:19" ht="14" customHeight="1" thickBot="1" x14ac:dyDescent="0.25">
      <c r="A45" s="454"/>
      <c r="B45" s="62" t="s">
        <v>4</v>
      </c>
      <c r="C45" s="54" t="s">
        <v>5</v>
      </c>
      <c r="D45" s="53" t="s">
        <v>4</v>
      </c>
      <c r="E45" s="55" t="s">
        <v>5</v>
      </c>
      <c r="F45" s="53" t="s">
        <v>4</v>
      </c>
      <c r="G45" s="54" t="s">
        <v>5</v>
      </c>
      <c r="H45" s="53" t="s">
        <v>4</v>
      </c>
      <c r="I45" s="54" t="s">
        <v>5</v>
      </c>
      <c r="J45" s="53" t="s">
        <v>4</v>
      </c>
      <c r="K45" s="64" t="s">
        <v>5</v>
      </c>
      <c r="L45" s="65" t="s">
        <v>4</v>
      </c>
      <c r="M45" s="56" t="s">
        <v>5</v>
      </c>
      <c r="N45" s="1"/>
      <c r="O45"/>
      <c r="P45"/>
      <c r="Q45"/>
      <c r="R45"/>
      <c r="S45"/>
    </row>
    <row r="46" spans="1:19" ht="12.75" customHeight="1" x14ac:dyDescent="0.2">
      <c r="A46" s="444" t="s">
        <v>40</v>
      </c>
      <c r="B46" s="445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6"/>
      <c r="N46" s="1"/>
      <c r="P46" s="307"/>
      <c r="Q46" s="307"/>
      <c r="R46" s="307"/>
      <c r="S46" s="307"/>
    </row>
    <row r="47" spans="1:19" x14ac:dyDescent="0.2">
      <c r="A47" s="138" t="s">
        <v>7</v>
      </c>
      <c r="B47" s="165">
        <v>39</v>
      </c>
      <c r="C47" s="73">
        <v>2614790</v>
      </c>
      <c r="D47" s="96"/>
      <c r="E47" s="73"/>
      <c r="F47" s="96"/>
      <c r="G47" s="73"/>
      <c r="H47" s="96"/>
      <c r="I47" s="73"/>
      <c r="J47" s="96">
        <f>SUM(B47,D47,F47,H47)</f>
        <v>39</v>
      </c>
      <c r="K47" s="93">
        <f>SUM(C47,E47,G47,I47)</f>
        <v>2614790</v>
      </c>
      <c r="L47" s="87">
        <f>J47/$J$78</f>
        <v>2.3752636390378837E-2</v>
      </c>
      <c r="M47" s="88">
        <f>K47/$K$78</f>
        <v>2.8734655723349951E-2</v>
      </c>
      <c r="P47" s="307"/>
      <c r="Q47" s="307"/>
      <c r="R47" s="307"/>
      <c r="S47" s="307"/>
    </row>
    <row r="48" spans="1:19" ht="12.75" customHeight="1" x14ac:dyDescent="0.2">
      <c r="A48" s="138" t="s">
        <v>8</v>
      </c>
      <c r="B48" s="165">
        <v>1</v>
      </c>
      <c r="C48" s="73">
        <v>206550</v>
      </c>
      <c r="D48" s="96">
        <v>42</v>
      </c>
      <c r="E48" s="73">
        <v>6569726</v>
      </c>
      <c r="F48" s="96"/>
      <c r="G48" s="73"/>
      <c r="H48" s="96"/>
      <c r="I48" s="73"/>
      <c r="J48" s="96">
        <f t="shared" ref="J48:K49" si="14">SUM(B48,D48,F48,H48)</f>
        <v>43</v>
      </c>
      <c r="K48" s="93">
        <f t="shared" si="14"/>
        <v>6776276</v>
      </c>
      <c r="L48" s="87">
        <f>J48/$J$78</f>
        <v>2.6188804225289488E-2</v>
      </c>
      <c r="M48" s="88">
        <f t="shared" ref="M48:M49" si="15">K48/$K$78</f>
        <v>7.4466384660488577E-2</v>
      </c>
      <c r="P48" s="307"/>
      <c r="Q48" s="307"/>
      <c r="R48" s="307"/>
      <c r="S48" s="307"/>
    </row>
    <row r="49" spans="1:19" x14ac:dyDescent="0.2">
      <c r="A49" s="138" t="s">
        <v>9</v>
      </c>
      <c r="B49" s="165">
        <v>30</v>
      </c>
      <c r="C49" s="73">
        <v>1909049</v>
      </c>
      <c r="D49" s="96">
        <v>267.13</v>
      </c>
      <c r="E49" s="73">
        <v>16468130.73</v>
      </c>
      <c r="F49" s="96">
        <v>15.87</v>
      </c>
      <c r="G49" s="73">
        <v>874386.77</v>
      </c>
      <c r="H49" s="96">
        <v>23</v>
      </c>
      <c r="I49" s="73">
        <v>1493609</v>
      </c>
      <c r="J49" s="96">
        <f t="shared" si="14"/>
        <v>336</v>
      </c>
      <c r="K49" s="93">
        <f t="shared" si="14"/>
        <v>20745175.5</v>
      </c>
      <c r="L49" s="87">
        <f>J49/$J$78</f>
        <v>0.20463809813249462</v>
      </c>
      <c r="M49" s="88">
        <f t="shared" si="15"/>
        <v>0.227974512642688</v>
      </c>
      <c r="O49" s="307"/>
      <c r="P49" s="307"/>
      <c r="Q49" s="307"/>
      <c r="R49" s="307"/>
      <c r="S49" s="307"/>
    </row>
    <row r="50" spans="1:19" ht="12.75" customHeight="1" x14ac:dyDescent="0.2">
      <c r="A50" s="138" t="s">
        <v>10</v>
      </c>
      <c r="B50" s="165"/>
      <c r="C50" s="73"/>
      <c r="D50" s="96"/>
      <c r="E50" s="73"/>
      <c r="F50" s="96"/>
      <c r="G50" s="73"/>
      <c r="H50" s="96"/>
      <c r="I50" s="73"/>
      <c r="J50" s="96"/>
      <c r="K50" s="93"/>
      <c r="L50" s="87"/>
      <c r="M50" s="88"/>
      <c r="P50" s="307"/>
      <c r="Q50" s="307"/>
      <c r="R50" s="307"/>
      <c r="S50" s="307"/>
    </row>
    <row r="51" spans="1:19" x14ac:dyDescent="0.2">
      <c r="A51" s="138" t="s">
        <v>44</v>
      </c>
      <c r="B51" s="165"/>
      <c r="C51" s="73"/>
      <c r="D51" s="96">
        <v>0</v>
      </c>
      <c r="E51" s="73">
        <v>40800</v>
      </c>
      <c r="F51" s="96">
        <v>0</v>
      </c>
      <c r="G51" s="73">
        <v>36000</v>
      </c>
      <c r="H51" s="96">
        <v>0</v>
      </c>
      <c r="I51" s="73">
        <v>8000</v>
      </c>
      <c r="J51" s="96">
        <f>SUM(B51,D51,F51,H51)</f>
        <v>0</v>
      </c>
      <c r="K51" s="93">
        <f t="shared" ref="K51" si="16">SUM(C51,E51,G51,I51)</f>
        <v>84800</v>
      </c>
      <c r="L51" s="87">
        <f>J51/$J$78</f>
        <v>0</v>
      </c>
      <c r="M51" s="88">
        <f t="shared" ref="M51" si="17">K51/$K$78</f>
        <v>9.3189082310245793E-4</v>
      </c>
      <c r="O51" s="307"/>
      <c r="P51" s="307"/>
      <c r="Q51" s="307"/>
      <c r="R51" s="307"/>
      <c r="S51" s="307"/>
    </row>
    <row r="52" spans="1:19" x14ac:dyDescent="0.2">
      <c r="A52" s="138" t="s">
        <v>70</v>
      </c>
      <c r="B52" s="165"/>
      <c r="C52" s="73"/>
      <c r="D52" s="96"/>
      <c r="E52" s="73"/>
      <c r="F52" s="96"/>
      <c r="G52" s="73"/>
      <c r="H52" s="96"/>
      <c r="I52" s="73"/>
      <c r="J52" s="96"/>
      <c r="K52" s="93"/>
      <c r="L52" s="87"/>
      <c r="M52" s="88"/>
      <c r="O52" s="260"/>
      <c r="P52" s="308"/>
      <c r="Q52" s="260"/>
      <c r="R52" s="308"/>
      <c r="S52" s="140"/>
    </row>
    <row r="53" spans="1:19" x14ac:dyDescent="0.2">
      <c r="A53" s="138" t="s">
        <v>69</v>
      </c>
      <c r="B53" s="165"/>
      <c r="C53" s="73"/>
      <c r="D53" s="96"/>
      <c r="E53" s="73"/>
      <c r="F53" s="96"/>
      <c r="G53" s="73"/>
      <c r="H53" s="96"/>
      <c r="I53" s="73"/>
      <c r="J53" s="96"/>
      <c r="K53" s="93"/>
      <c r="L53" s="87"/>
      <c r="M53" s="88"/>
      <c r="O53" s="260"/>
      <c r="P53" s="308"/>
      <c r="Q53" s="260"/>
      <c r="R53" s="308"/>
      <c r="S53" s="140"/>
    </row>
    <row r="54" spans="1:19" ht="12.75" customHeight="1" x14ac:dyDescent="0.2">
      <c r="A54" s="61" t="s">
        <v>38</v>
      </c>
      <c r="B54" s="220">
        <f t="shared" ref="B54:M54" si="18">SUM(B47:B53)</f>
        <v>70</v>
      </c>
      <c r="C54" s="74">
        <f t="shared" si="18"/>
        <v>4730389</v>
      </c>
      <c r="D54" s="97">
        <f t="shared" si="18"/>
        <v>309.13</v>
      </c>
      <c r="E54" s="74">
        <f t="shared" si="18"/>
        <v>23078656.73</v>
      </c>
      <c r="F54" s="97">
        <f t="shared" si="18"/>
        <v>15.87</v>
      </c>
      <c r="G54" s="74">
        <f t="shared" si="18"/>
        <v>910386.77</v>
      </c>
      <c r="H54" s="97">
        <f t="shared" si="18"/>
        <v>23</v>
      </c>
      <c r="I54" s="74">
        <f t="shared" si="18"/>
        <v>1501609</v>
      </c>
      <c r="J54" s="97">
        <f t="shared" si="18"/>
        <v>418</v>
      </c>
      <c r="K54" s="94">
        <f t="shared" si="18"/>
        <v>30221041.5</v>
      </c>
      <c r="L54" s="89">
        <f t="shared" si="18"/>
        <v>0.25457953874816297</v>
      </c>
      <c r="M54" s="90">
        <f t="shared" si="18"/>
        <v>0.33210744384962898</v>
      </c>
      <c r="O54" s="309"/>
      <c r="P54" s="309"/>
      <c r="Q54" s="309"/>
      <c r="R54" s="309"/>
      <c r="S54" s="309"/>
    </row>
    <row r="55" spans="1:19" x14ac:dyDescent="0.2">
      <c r="A55" s="147"/>
      <c r="B55" s="167"/>
      <c r="C55" s="199"/>
      <c r="D55" s="180"/>
      <c r="E55" s="204"/>
      <c r="F55" s="180"/>
      <c r="G55" s="204"/>
      <c r="H55" s="180"/>
      <c r="I55" s="204"/>
      <c r="J55" s="180"/>
      <c r="K55" s="204"/>
      <c r="L55" s="190"/>
      <c r="M55" s="209"/>
      <c r="O55" s="309"/>
      <c r="P55" s="309"/>
      <c r="Q55" s="309"/>
      <c r="R55" s="309"/>
      <c r="S55" s="309"/>
    </row>
    <row r="56" spans="1:19" ht="12.75" customHeight="1" x14ac:dyDescent="0.2">
      <c r="A56" s="447" t="s">
        <v>11</v>
      </c>
      <c r="B56" s="448"/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9"/>
      <c r="O56" s="12"/>
      <c r="P56" s="12"/>
      <c r="Q56" s="12"/>
      <c r="R56" s="12"/>
      <c r="S56" s="12"/>
    </row>
    <row r="57" spans="1:19" x14ac:dyDescent="0.2">
      <c r="A57" s="148" t="s">
        <v>12</v>
      </c>
      <c r="B57" s="165"/>
      <c r="C57" s="73"/>
      <c r="D57" s="96">
        <v>314</v>
      </c>
      <c r="E57" s="73">
        <v>26025932.699999999</v>
      </c>
      <c r="F57" s="96"/>
      <c r="G57" s="73"/>
      <c r="H57" s="96"/>
      <c r="I57" s="73"/>
      <c r="J57" s="381">
        <f t="shared" ref="J57:K60" si="19">SUM(B57,D57,F57,H57)</f>
        <v>314</v>
      </c>
      <c r="K57" s="93">
        <f t="shared" si="19"/>
        <v>26025932.699999999</v>
      </c>
      <c r="L57" s="87">
        <f>J57/$J$78</f>
        <v>0.19123917504048604</v>
      </c>
      <c r="M57" s="88">
        <f>K57/$K$78</f>
        <v>0.28600622459684166</v>
      </c>
      <c r="O57" s="12"/>
      <c r="P57" s="12"/>
      <c r="Q57" s="12"/>
      <c r="R57" s="12"/>
      <c r="S57" s="12"/>
    </row>
    <row r="58" spans="1:19" ht="12.75" customHeight="1" x14ac:dyDescent="0.2">
      <c r="A58" s="138" t="s">
        <v>13</v>
      </c>
      <c r="B58" s="165"/>
      <c r="C58" s="73"/>
      <c r="D58" s="96">
        <v>101</v>
      </c>
      <c r="E58" s="73">
        <v>5021799</v>
      </c>
      <c r="F58" s="96">
        <v>2</v>
      </c>
      <c r="G58" s="73">
        <v>120671</v>
      </c>
      <c r="H58" s="96"/>
      <c r="I58" s="73"/>
      <c r="J58" s="96">
        <f t="shared" si="19"/>
        <v>103</v>
      </c>
      <c r="K58" s="93">
        <f t="shared" si="19"/>
        <v>5142470</v>
      </c>
      <c r="L58" s="87">
        <f>J58/$J$78</f>
        <v>6.2731321748949243E-2</v>
      </c>
      <c r="M58" s="88">
        <f>K58/$K$78</f>
        <v>5.651203539009076E-2</v>
      </c>
      <c r="O58" s="306"/>
      <c r="P58" s="306"/>
      <c r="Q58" s="306"/>
      <c r="R58" s="306"/>
      <c r="S58" s="306"/>
    </row>
    <row r="59" spans="1:19" x14ac:dyDescent="0.2">
      <c r="A59" s="138" t="s">
        <v>14</v>
      </c>
      <c r="B59" s="165"/>
      <c r="C59" s="73"/>
      <c r="D59" s="96">
        <v>71.213000000000108</v>
      </c>
      <c r="E59" s="73">
        <v>1361450.4899999998</v>
      </c>
      <c r="F59" s="96">
        <v>5.13</v>
      </c>
      <c r="G59" s="73">
        <v>175302.72999999998</v>
      </c>
      <c r="H59" s="96">
        <v>0.47000000000000003</v>
      </c>
      <c r="I59" s="73">
        <v>9846.18</v>
      </c>
      <c r="J59" s="96">
        <f t="shared" si="19"/>
        <v>76.813000000000102</v>
      </c>
      <c r="K59" s="93">
        <f t="shared" si="19"/>
        <v>1546599.3999999997</v>
      </c>
      <c r="L59" s="87">
        <f>J59/$J$78</f>
        <v>4.6782339975748002E-2</v>
      </c>
      <c r="M59" s="88">
        <f>K59/$K$78</f>
        <v>1.6996011649478386E-2</v>
      </c>
      <c r="O59" s="306"/>
      <c r="P59" s="306"/>
      <c r="Q59" s="306"/>
      <c r="R59" s="306"/>
      <c r="S59" s="306"/>
    </row>
    <row r="60" spans="1:19" x14ac:dyDescent="0.2">
      <c r="A60" s="138" t="s">
        <v>15</v>
      </c>
      <c r="B60" s="165"/>
      <c r="C60" s="73"/>
      <c r="D60" s="96">
        <v>31</v>
      </c>
      <c r="E60" s="73">
        <v>3265717</v>
      </c>
      <c r="F60" s="96"/>
      <c r="G60" s="73"/>
      <c r="H60" s="96"/>
      <c r="I60" s="73"/>
      <c r="J60" s="96">
        <f t="shared" si="19"/>
        <v>31</v>
      </c>
      <c r="K60" s="93">
        <f t="shared" si="19"/>
        <v>3265717</v>
      </c>
      <c r="L60" s="87">
        <f>J60/$J$78</f>
        <v>1.888030072055754E-2</v>
      </c>
      <c r="M60" s="88">
        <f>K60/$K$78</f>
        <v>3.5887873857897282E-2</v>
      </c>
      <c r="O60" s="306"/>
      <c r="P60" s="306"/>
      <c r="Q60" s="306"/>
      <c r="R60" s="306"/>
      <c r="S60" s="306"/>
    </row>
    <row r="61" spans="1:19" x14ac:dyDescent="0.2">
      <c r="A61" s="154" t="s">
        <v>16</v>
      </c>
      <c r="B61" s="165"/>
      <c r="C61" s="73"/>
      <c r="D61" s="181"/>
      <c r="E61" s="77"/>
      <c r="F61" s="96"/>
      <c r="G61" s="73"/>
      <c r="H61" s="96"/>
      <c r="I61" s="73"/>
      <c r="J61" s="96"/>
      <c r="K61" s="93"/>
      <c r="L61" s="87"/>
      <c r="M61" s="88"/>
      <c r="O61" s="12"/>
      <c r="P61" s="310"/>
      <c r="Q61" s="311"/>
      <c r="R61" s="310"/>
      <c r="S61" s="312"/>
    </row>
    <row r="62" spans="1:19" ht="12.75" customHeight="1" x14ac:dyDescent="0.2">
      <c r="A62" s="148" t="s">
        <v>17</v>
      </c>
      <c r="B62" s="165"/>
      <c r="C62" s="73"/>
      <c r="D62" s="96">
        <v>14</v>
      </c>
      <c r="E62" s="73">
        <v>1120832</v>
      </c>
      <c r="F62" s="96"/>
      <c r="G62" s="73"/>
      <c r="H62" s="96"/>
      <c r="I62" s="73"/>
      <c r="J62" s="96">
        <f t="shared" ref="J62:K65" si="20">SUM(B62,D62,F62,H62)</f>
        <v>14</v>
      </c>
      <c r="K62" s="93">
        <f t="shared" si="20"/>
        <v>1120832</v>
      </c>
      <c r="L62" s="87">
        <f>J62/$J$78</f>
        <v>8.5265874221872751E-3</v>
      </c>
      <c r="M62" s="88">
        <f>K62/$K$78</f>
        <v>1.2317135083013846E-2</v>
      </c>
      <c r="O62" s="309"/>
      <c r="P62" s="309"/>
      <c r="Q62" s="309"/>
      <c r="R62" s="309"/>
      <c r="S62" s="309"/>
    </row>
    <row r="63" spans="1:19" x14ac:dyDescent="0.2">
      <c r="A63" s="148" t="s">
        <v>90</v>
      </c>
      <c r="B63" s="165"/>
      <c r="C63" s="73"/>
      <c r="D63" s="96">
        <v>3</v>
      </c>
      <c r="E63" s="73">
        <v>245338</v>
      </c>
      <c r="F63" s="96"/>
      <c r="G63" s="73"/>
      <c r="H63" s="96"/>
      <c r="I63" s="73"/>
      <c r="J63" s="96">
        <f t="shared" si="20"/>
        <v>3</v>
      </c>
      <c r="K63" s="93">
        <f t="shared" si="20"/>
        <v>245338</v>
      </c>
      <c r="L63" s="87">
        <f>J63/$J$78</f>
        <v>1.8271258761829877E-3</v>
      </c>
      <c r="M63" s="88">
        <f>K63/$K$78</f>
        <v>2.6960876268668729E-3</v>
      </c>
      <c r="O63" s="309"/>
      <c r="P63" s="309"/>
      <c r="Q63" s="309"/>
      <c r="R63" s="309"/>
      <c r="S63" s="309"/>
    </row>
    <row r="64" spans="1:19" x14ac:dyDescent="0.2">
      <c r="A64" s="148" t="s">
        <v>18</v>
      </c>
      <c r="B64" s="165"/>
      <c r="C64" s="73"/>
      <c r="D64" s="96">
        <v>16</v>
      </c>
      <c r="E64" s="73">
        <v>692731</v>
      </c>
      <c r="F64" s="96"/>
      <c r="G64" s="73"/>
      <c r="H64" s="96"/>
      <c r="I64" s="73"/>
      <c r="J64" s="96">
        <f t="shared" si="20"/>
        <v>16</v>
      </c>
      <c r="K64" s="93">
        <f t="shared" si="20"/>
        <v>692731</v>
      </c>
      <c r="L64" s="87">
        <f>J64/$J$78</f>
        <v>9.7446713396426004E-3</v>
      </c>
      <c r="M64" s="88">
        <f>K64/$K$78</f>
        <v>7.6126139360682635E-3</v>
      </c>
      <c r="O64" s="309"/>
      <c r="P64" s="309"/>
      <c r="Q64" s="309"/>
      <c r="R64" s="309"/>
      <c r="S64" s="309"/>
    </row>
    <row r="65" spans="1:19" x14ac:dyDescent="0.2">
      <c r="A65" s="145" t="s">
        <v>45</v>
      </c>
      <c r="B65" s="165"/>
      <c r="C65" s="73"/>
      <c r="D65" s="96">
        <v>0</v>
      </c>
      <c r="E65" s="73">
        <v>163832.6</v>
      </c>
      <c r="F65" s="96"/>
      <c r="G65" s="73"/>
      <c r="H65" s="96"/>
      <c r="I65" s="73"/>
      <c r="J65" s="96">
        <f t="shared" si="20"/>
        <v>0</v>
      </c>
      <c r="K65" s="93">
        <f t="shared" si="20"/>
        <v>163832.6</v>
      </c>
      <c r="L65" s="87">
        <f>J65/$J$78</f>
        <v>0</v>
      </c>
      <c r="M65" s="88">
        <f>K65/$K$78</f>
        <v>1.8004020809553743E-3</v>
      </c>
      <c r="O65" s="309"/>
      <c r="P65" s="309"/>
      <c r="Q65" s="309"/>
      <c r="R65" s="309"/>
      <c r="S65" s="309"/>
    </row>
    <row r="66" spans="1:19" x14ac:dyDescent="0.2">
      <c r="A66" s="155" t="s">
        <v>71</v>
      </c>
      <c r="B66" s="165"/>
      <c r="C66" s="73"/>
      <c r="D66" s="96"/>
      <c r="E66" s="73"/>
      <c r="F66" s="96"/>
      <c r="G66" s="73"/>
      <c r="H66" s="96"/>
      <c r="I66" s="73"/>
      <c r="J66" s="96"/>
      <c r="K66" s="93"/>
      <c r="L66" s="87"/>
      <c r="M66" s="88"/>
      <c r="O66" s="260"/>
      <c r="P66" s="308"/>
      <c r="Q66" s="260"/>
      <c r="R66" s="308"/>
      <c r="S66" s="140"/>
    </row>
    <row r="67" spans="1:19" x14ac:dyDescent="0.2">
      <c r="A67" s="61" t="s">
        <v>38</v>
      </c>
      <c r="B67" s="220"/>
      <c r="C67" s="74"/>
      <c r="D67" s="97">
        <f t="shared" ref="D67:M67" si="21">SUM(D57:D66)</f>
        <v>550.21300000000008</v>
      </c>
      <c r="E67" s="74">
        <f t="shared" si="21"/>
        <v>37897632.789999999</v>
      </c>
      <c r="F67" s="97">
        <f t="shared" si="21"/>
        <v>7.13</v>
      </c>
      <c r="G67" s="74">
        <f t="shared" si="21"/>
        <v>295973.73</v>
      </c>
      <c r="H67" s="97">
        <f t="shared" si="21"/>
        <v>0.47000000000000003</v>
      </c>
      <c r="I67" s="74">
        <f t="shared" si="21"/>
        <v>9846.18</v>
      </c>
      <c r="J67" s="97">
        <f>SUM(J57:J66)</f>
        <v>557.8130000000001</v>
      </c>
      <c r="K67" s="74">
        <f t="shared" si="21"/>
        <v>38203452.699999996</v>
      </c>
      <c r="L67" s="89">
        <f t="shared" si="21"/>
        <v>0.33973152212375363</v>
      </c>
      <c r="M67" s="90">
        <f t="shared" si="21"/>
        <v>0.41982838422121244</v>
      </c>
      <c r="O67" s="260"/>
      <c r="P67" s="308"/>
      <c r="Q67" s="260"/>
      <c r="R67" s="308"/>
      <c r="S67" s="140"/>
    </row>
    <row r="68" spans="1:19" x14ac:dyDescent="0.2">
      <c r="A68" s="147"/>
      <c r="B68" s="168"/>
      <c r="C68" s="199"/>
      <c r="D68" s="180"/>
      <c r="E68" s="204"/>
      <c r="F68" s="180"/>
      <c r="G68" s="204"/>
      <c r="H68" s="180"/>
      <c r="I68" s="204"/>
      <c r="J68" s="180"/>
      <c r="K68" s="204"/>
      <c r="L68" s="190"/>
      <c r="M68" s="209"/>
      <c r="O68" s="260"/>
      <c r="P68" s="308"/>
      <c r="Q68" s="260"/>
      <c r="R68" s="308"/>
      <c r="S68" s="140"/>
    </row>
    <row r="69" spans="1:19" x14ac:dyDescent="0.2">
      <c r="A69" s="447" t="s">
        <v>41</v>
      </c>
      <c r="B69" s="448"/>
      <c r="C69" s="448"/>
      <c r="D69" s="448"/>
      <c r="E69" s="448"/>
      <c r="F69" s="448"/>
      <c r="G69" s="448"/>
      <c r="H69" s="448"/>
      <c r="I69" s="448"/>
      <c r="J69" s="448"/>
      <c r="K69" s="448"/>
      <c r="L69" s="448"/>
      <c r="M69" s="449"/>
      <c r="O69" s="260"/>
      <c r="P69" s="308"/>
      <c r="Q69" s="260"/>
      <c r="R69" s="308"/>
      <c r="S69" s="140"/>
    </row>
    <row r="70" spans="1:19" x14ac:dyDescent="0.2">
      <c r="A70" s="138" t="s">
        <v>20</v>
      </c>
      <c r="B70" s="165">
        <v>20</v>
      </c>
      <c r="C70" s="73">
        <v>651885</v>
      </c>
      <c r="D70" s="96">
        <v>218.01000000000002</v>
      </c>
      <c r="E70" s="73">
        <v>7423612.04</v>
      </c>
      <c r="F70" s="96">
        <v>15</v>
      </c>
      <c r="G70" s="73">
        <v>479427</v>
      </c>
      <c r="H70" s="96">
        <v>7.9999999999999991</v>
      </c>
      <c r="I70" s="73">
        <v>258745.52</v>
      </c>
      <c r="J70" s="96">
        <f>SUM(B70,D70,F70,H70)</f>
        <v>261.01</v>
      </c>
      <c r="K70" s="93">
        <f>SUM(C70,E70,G70,I70)</f>
        <v>8813669.5599999987</v>
      </c>
      <c r="L70" s="87">
        <f>J70/$J$78</f>
        <v>0.15896604164750719</v>
      </c>
      <c r="M70" s="88">
        <f>K70/$K$78</f>
        <v>9.685587005685703E-2</v>
      </c>
      <c r="O70" s="260"/>
      <c r="P70" s="308"/>
      <c r="Q70" s="260"/>
      <c r="R70" s="308"/>
      <c r="S70" s="140"/>
    </row>
    <row r="71" spans="1:19" x14ac:dyDescent="0.2">
      <c r="A71" s="138" t="s">
        <v>21</v>
      </c>
      <c r="B71" s="165">
        <v>19</v>
      </c>
      <c r="C71" s="73">
        <v>664677</v>
      </c>
      <c r="D71" s="96">
        <v>93</v>
      </c>
      <c r="E71" s="73">
        <v>3874663</v>
      </c>
      <c r="F71" s="96">
        <v>5</v>
      </c>
      <c r="G71" s="73">
        <v>190768.5</v>
      </c>
      <c r="H71" s="96">
        <v>3</v>
      </c>
      <c r="I71" s="73">
        <v>125014.5</v>
      </c>
      <c r="J71" s="96">
        <f>SUM(B71,D71,F71,H71)</f>
        <v>120</v>
      </c>
      <c r="K71" s="93">
        <f>SUM(C71,E71,G71,I71)</f>
        <v>4855123</v>
      </c>
      <c r="L71" s="87">
        <f>J71/$J$78</f>
        <v>7.3085035047319502E-2</v>
      </c>
      <c r="M71" s="88">
        <f>K71/$K$78</f>
        <v>5.335429915959522E-2</v>
      </c>
      <c r="O71" s="260"/>
      <c r="P71" s="308"/>
      <c r="Q71" s="260"/>
      <c r="R71" s="308"/>
      <c r="S71" s="140"/>
    </row>
    <row r="72" spans="1:19" x14ac:dyDescent="0.2">
      <c r="A72" s="138" t="s">
        <v>22</v>
      </c>
      <c r="B72" s="165">
        <v>2</v>
      </c>
      <c r="C72" s="73">
        <v>79622.399999999994</v>
      </c>
      <c r="D72" s="96">
        <v>27.2</v>
      </c>
      <c r="E72" s="73">
        <v>1313767.5200000003</v>
      </c>
      <c r="F72" s="96"/>
      <c r="G72" s="73"/>
      <c r="H72" s="96"/>
      <c r="I72" s="73"/>
      <c r="J72" s="96">
        <f t="shared" ref="J72:J75" si="22">SUM(B72,D72,F72,H72)</f>
        <v>29.2</v>
      </c>
      <c r="K72" s="93">
        <f t="shared" ref="K72:K75" si="23">SUM(C72,E72,G72,I72)</f>
        <v>1393389.9200000002</v>
      </c>
      <c r="L72" s="87">
        <f t="shared" ref="L72:L75" si="24">J72/$J$78</f>
        <v>1.7784025194847744E-2</v>
      </c>
      <c r="M72" s="88">
        <f t="shared" ref="M72:M75" si="25">K72/$K$78</f>
        <v>1.5312349993531463E-2</v>
      </c>
      <c r="O72" s="260"/>
      <c r="P72" s="308"/>
      <c r="Q72" s="260"/>
      <c r="R72" s="308"/>
      <c r="S72" s="140"/>
    </row>
    <row r="73" spans="1:19" x14ac:dyDescent="0.2">
      <c r="A73" s="138" t="s">
        <v>23</v>
      </c>
      <c r="B73" s="165">
        <v>70.900000000000006</v>
      </c>
      <c r="C73" s="73">
        <v>1798816.5</v>
      </c>
      <c r="D73" s="96">
        <v>92</v>
      </c>
      <c r="E73" s="73">
        <v>2381145</v>
      </c>
      <c r="F73" s="96">
        <v>9</v>
      </c>
      <c r="G73" s="73">
        <v>231543</v>
      </c>
      <c r="H73" s="96">
        <v>1</v>
      </c>
      <c r="I73" s="73">
        <v>31492.5</v>
      </c>
      <c r="J73" s="96">
        <f t="shared" si="22"/>
        <v>172.9</v>
      </c>
      <c r="K73" s="93">
        <f t="shared" si="23"/>
        <v>4442997</v>
      </c>
      <c r="L73" s="87">
        <f t="shared" si="24"/>
        <v>0.10530335466401286</v>
      </c>
      <c r="M73" s="88">
        <f t="shared" si="25"/>
        <v>4.8825331737874421E-2</v>
      </c>
      <c r="O73" s="260"/>
      <c r="P73" s="308"/>
      <c r="Q73" s="260"/>
      <c r="R73" s="308"/>
      <c r="S73" s="140"/>
    </row>
    <row r="74" spans="1:19" x14ac:dyDescent="0.2">
      <c r="A74" s="138" t="s">
        <v>24</v>
      </c>
      <c r="B74" s="165">
        <v>22</v>
      </c>
      <c r="C74" s="73">
        <v>793533</v>
      </c>
      <c r="D74" s="96">
        <v>32</v>
      </c>
      <c r="E74" s="73">
        <v>1262332.5</v>
      </c>
      <c r="F74" s="96"/>
      <c r="G74" s="73"/>
      <c r="H74" s="96">
        <v>4</v>
      </c>
      <c r="I74" s="73">
        <v>103974</v>
      </c>
      <c r="J74" s="96">
        <f t="shared" si="22"/>
        <v>58</v>
      </c>
      <c r="K74" s="93">
        <f t="shared" si="23"/>
        <v>2159839.5</v>
      </c>
      <c r="L74" s="87">
        <f t="shared" si="24"/>
        <v>3.5324433606204429E-2</v>
      </c>
      <c r="M74" s="88">
        <f t="shared" si="25"/>
        <v>2.3735077941323127E-2</v>
      </c>
      <c r="O74" s="260"/>
      <c r="P74" s="308"/>
      <c r="Q74" s="260"/>
      <c r="R74" s="308"/>
      <c r="S74" s="140"/>
    </row>
    <row r="75" spans="1:19" x14ac:dyDescent="0.2">
      <c r="A75" s="138" t="s">
        <v>25</v>
      </c>
      <c r="B75" s="165">
        <v>8</v>
      </c>
      <c r="C75" s="73">
        <v>311005.5</v>
      </c>
      <c r="D75" s="96">
        <v>8</v>
      </c>
      <c r="E75" s="73">
        <v>296380.5</v>
      </c>
      <c r="F75" s="96">
        <v>6</v>
      </c>
      <c r="G75" s="73">
        <v>190846.5</v>
      </c>
      <c r="H75" s="96">
        <v>3</v>
      </c>
      <c r="I75" s="73">
        <v>110038.5</v>
      </c>
      <c r="J75" s="96">
        <f t="shared" si="22"/>
        <v>25</v>
      </c>
      <c r="K75" s="93">
        <f t="shared" si="23"/>
        <v>908271</v>
      </c>
      <c r="L75" s="87">
        <f t="shared" si="24"/>
        <v>1.5226048968191564E-2</v>
      </c>
      <c r="M75" s="88">
        <f t="shared" si="25"/>
        <v>9.9812430399775064E-3</v>
      </c>
      <c r="O75" s="260"/>
      <c r="P75" s="308"/>
      <c r="Q75" s="260"/>
      <c r="R75" s="308"/>
      <c r="S75" s="140"/>
    </row>
    <row r="76" spans="1:19" x14ac:dyDescent="0.2">
      <c r="A76" s="146" t="s">
        <v>38</v>
      </c>
      <c r="B76" s="166">
        <f>SUM(B70:B75)</f>
        <v>141.9</v>
      </c>
      <c r="C76" s="74">
        <f t="shared" ref="C76:M76" si="26">SUM(C70:C75)</f>
        <v>4299539.4000000004</v>
      </c>
      <c r="D76" s="97">
        <f>SUM(D70:D75)</f>
        <v>470.21</v>
      </c>
      <c r="E76" s="74">
        <f t="shared" si="26"/>
        <v>16551900.559999999</v>
      </c>
      <c r="F76" s="97">
        <f>SUM(F70:F75)</f>
        <v>35</v>
      </c>
      <c r="G76" s="74">
        <f t="shared" si="26"/>
        <v>1092585</v>
      </c>
      <c r="H76" s="97">
        <f>SUM(H70:H75)</f>
        <v>19</v>
      </c>
      <c r="I76" s="74">
        <f t="shared" si="26"/>
        <v>629265.02</v>
      </c>
      <c r="J76" s="97">
        <f>SUM(J70:J75)</f>
        <v>666.11</v>
      </c>
      <c r="K76" s="94">
        <f t="shared" si="26"/>
        <v>22573289.979999997</v>
      </c>
      <c r="L76" s="91">
        <f t="shared" si="26"/>
        <v>0.40568893912808329</v>
      </c>
      <c r="M76" s="92">
        <f t="shared" si="26"/>
        <v>0.24806417192915875</v>
      </c>
      <c r="O76" s="260"/>
      <c r="P76" s="308"/>
      <c r="Q76" s="260"/>
      <c r="R76" s="308"/>
      <c r="S76" s="140"/>
    </row>
    <row r="77" spans="1:19" x14ac:dyDescent="0.2">
      <c r="A77" s="149"/>
      <c r="B77" s="169"/>
      <c r="C77" s="75"/>
      <c r="D77" s="182"/>
      <c r="E77" s="205"/>
      <c r="F77" s="182"/>
      <c r="G77" s="205"/>
      <c r="H77" s="182"/>
      <c r="I77" s="205"/>
      <c r="J77" s="182"/>
      <c r="K77" s="205"/>
      <c r="L77" s="305"/>
      <c r="M77" s="210"/>
    </row>
    <row r="78" spans="1:19" x14ac:dyDescent="0.2">
      <c r="A78" s="150" t="s">
        <v>26</v>
      </c>
      <c r="B78" s="170">
        <f t="shared" ref="B78:M78" si="27">SUM(B54,B67,B76)</f>
        <v>211.9</v>
      </c>
      <c r="C78" s="76">
        <f t="shared" si="27"/>
        <v>9029928.4000000004</v>
      </c>
      <c r="D78" s="98">
        <f t="shared" si="27"/>
        <v>1329.5530000000001</v>
      </c>
      <c r="E78" s="76">
        <f t="shared" si="27"/>
        <v>77528190.079999998</v>
      </c>
      <c r="F78" s="98">
        <f t="shared" si="27"/>
        <v>58</v>
      </c>
      <c r="G78" s="76">
        <f t="shared" si="27"/>
        <v>2298945.5</v>
      </c>
      <c r="H78" s="98">
        <f t="shared" si="27"/>
        <v>42.47</v>
      </c>
      <c r="I78" s="76">
        <f t="shared" si="27"/>
        <v>2140720.2000000002</v>
      </c>
      <c r="J78" s="98">
        <f t="shared" si="27"/>
        <v>1641.9230000000002</v>
      </c>
      <c r="K78" s="95">
        <f t="shared" si="27"/>
        <v>90997784.179999977</v>
      </c>
      <c r="L78" s="229">
        <f t="shared" si="27"/>
        <v>1</v>
      </c>
      <c r="M78" s="214">
        <f t="shared" si="27"/>
        <v>1.0000000000000002</v>
      </c>
    </row>
    <row r="79" spans="1:19" x14ac:dyDescent="0.2">
      <c r="A79" s="151"/>
      <c r="B79" s="167"/>
      <c r="C79" s="199"/>
      <c r="D79" s="183"/>
      <c r="E79" s="120"/>
      <c r="F79" s="183"/>
      <c r="G79" s="120"/>
      <c r="H79" s="183"/>
      <c r="I79" s="207"/>
      <c r="J79" s="183"/>
      <c r="K79" s="207"/>
      <c r="L79" s="190"/>
      <c r="M79" s="209"/>
    </row>
    <row r="80" spans="1:19" ht="15" thickBot="1" x14ac:dyDescent="0.25">
      <c r="A80" s="152" t="s">
        <v>39</v>
      </c>
      <c r="B80" s="215">
        <f>B78/$J$78</f>
        <v>0.12905599105439169</v>
      </c>
      <c r="C80" s="86">
        <f>C78/$K$78</f>
        <v>9.9232398693776661E-2</v>
      </c>
      <c r="D80" s="86">
        <f>D78/$J$78</f>
        <v>0.80975356335224002</v>
      </c>
      <c r="E80" s="86">
        <f>E78/$K$78</f>
        <v>0.85197887815206375</v>
      </c>
      <c r="F80" s="100">
        <f>F78/$J$78</f>
        <v>3.5324433606204429E-2</v>
      </c>
      <c r="G80" s="86">
        <f>G78/$K$78</f>
        <v>2.5263752526682684E-2</v>
      </c>
      <c r="H80" s="101">
        <f>H78/$J$78</f>
        <v>2.5866011987163828E-2</v>
      </c>
      <c r="I80" s="86">
        <f>I78/$K$78</f>
        <v>2.3524970627477104E-2</v>
      </c>
      <c r="J80" s="86">
        <f>J78/$J$78</f>
        <v>1</v>
      </c>
      <c r="K80" s="86">
        <f>K78/$K$78</f>
        <v>1</v>
      </c>
      <c r="L80" s="191"/>
      <c r="M80" s="211"/>
    </row>
    <row r="81" spans="1:19" ht="4" customHeight="1" x14ac:dyDescent="0.2">
      <c r="A81" s="18"/>
      <c r="B81" s="171"/>
      <c r="C81" s="200"/>
      <c r="D81" s="171"/>
      <c r="E81" s="203"/>
      <c r="F81" s="171"/>
      <c r="G81" s="203"/>
      <c r="H81" s="171"/>
      <c r="I81" s="200"/>
      <c r="J81" s="189"/>
      <c r="K81" s="208"/>
      <c r="L81" s="192"/>
      <c r="M81" s="212"/>
    </row>
    <row r="82" spans="1:19" x14ac:dyDescent="0.2">
      <c r="A82" s="286" t="s">
        <v>101</v>
      </c>
      <c r="B82" s="238"/>
      <c r="D82" s="238"/>
      <c r="E82" s="201"/>
      <c r="F82" s="238"/>
      <c r="G82" s="201"/>
      <c r="H82" s="238"/>
      <c r="I82" s="201"/>
      <c r="J82" s="248"/>
      <c r="K82" s="208"/>
      <c r="L82" s="251"/>
      <c r="M82" s="212"/>
      <c r="N82" s="239"/>
      <c r="P82" s="239"/>
      <c r="R82" s="258"/>
      <c r="S82" s="258"/>
    </row>
    <row r="83" spans="1:19" ht="5" customHeight="1" x14ac:dyDescent="0.2">
      <c r="A83" s="285"/>
      <c r="B83" s="238"/>
      <c r="D83" s="238"/>
      <c r="E83" s="201"/>
      <c r="F83" s="238"/>
      <c r="G83" s="201"/>
      <c r="H83" s="238"/>
      <c r="I83" s="201"/>
      <c r="J83" s="248"/>
      <c r="K83" s="208"/>
      <c r="L83" s="251"/>
      <c r="M83" s="212"/>
      <c r="N83" s="239"/>
      <c r="P83" s="239"/>
      <c r="R83" s="258"/>
      <c r="S83" s="258"/>
    </row>
    <row r="84" spans="1:19" x14ac:dyDescent="0.2">
      <c r="A84" s="25" t="s">
        <v>95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9" x14ac:dyDescent="0.2">
      <c r="A85" s="25" t="s">
        <v>28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9" x14ac:dyDescent="0.2">
      <c r="A86" s="25" t="s">
        <v>29</v>
      </c>
    </row>
    <row r="87" spans="1:19" ht="12.75" customHeight="1" x14ac:dyDescent="0.2">
      <c r="A87" s="25" t="s">
        <v>100</v>
      </c>
      <c r="B87"/>
      <c r="C87"/>
      <c r="D87"/>
      <c r="E87"/>
    </row>
    <row r="88" spans="1:19" x14ac:dyDescent="0.2">
      <c r="A88" s="25" t="s">
        <v>99</v>
      </c>
      <c r="E88" s="1"/>
    </row>
    <row r="89" spans="1:19" x14ac:dyDescent="0.2">
      <c r="A89" s="380"/>
      <c r="E89" s="1"/>
    </row>
  </sheetData>
  <mergeCells count="24">
    <mergeCell ref="L43:M44"/>
    <mergeCell ref="A46:M46"/>
    <mergeCell ref="A56:M56"/>
    <mergeCell ref="A69:M69"/>
    <mergeCell ref="R3:S4"/>
    <mergeCell ref="A6:S6"/>
    <mergeCell ref="A16:S16"/>
    <mergeCell ref="A29:S29"/>
    <mergeCell ref="A43:A45"/>
    <mergeCell ref="B43:C44"/>
    <mergeCell ref="D43:E44"/>
    <mergeCell ref="F43:G44"/>
    <mergeCell ref="H43:I44"/>
    <mergeCell ref="J43:K44"/>
    <mergeCell ref="A1:S1"/>
    <mergeCell ref="A3:A5"/>
    <mergeCell ref="B3:C4"/>
    <mergeCell ref="D3:E4"/>
    <mergeCell ref="F3:G4"/>
    <mergeCell ref="H3:I4"/>
    <mergeCell ref="J3:K4"/>
    <mergeCell ref="L3:M4"/>
    <mergeCell ref="N3:O4"/>
    <mergeCell ref="P3:Q4"/>
  </mergeCells>
  <pageMargins left="0.25" right="0.25" top="0.35" bottom="0.25" header="0.3" footer="0.2"/>
  <pageSetup paperSize="17" scale="81" orientation="portrait" r:id="rId1"/>
  <ignoredErrors>
    <ignoredError sqref="G40 I40 K40 M40 C80 E80 G80 I80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96"/>
  <sheetViews>
    <sheetView workbookViewId="0">
      <selection sqref="A1:Q1"/>
    </sheetView>
  </sheetViews>
  <sheetFormatPr baseColWidth="10" defaultColWidth="9.1640625" defaultRowHeight="14" x14ac:dyDescent="0.2"/>
  <cols>
    <col min="1" max="1" width="28.1640625" style="383" customWidth="1"/>
    <col min="2" max="2" width="6.6640625" style="392" customWidth="1"/>
    <col min="3" max="3" width="10.6640625" style="391" customWidth="1"/>
    <col min="4" max="4" width="6.6640625" style="392" customWidth="1"/>
    <col min="5" max="5" width="10.6640625" style="391" customWidth="1"/>
    <col min="6" max="6" width="6.6640625" style="392" customWidth="1"/>
    <col min="7" max="7" width="10.6640625" style="391" customWidth="1"/>
    <col min="8" max="8" width="6.6640625" style="392" customWidth="1"/>
    <col min="9" max="9" width="10.6640625" style="391" customWidth="1"/>
    <col min="10" max="10" width="6.6640625" style="392" customWidth="1"/>
    <col min="11" max="11" width="10.6640625" style="391" customWidth="1"/>
    <col min="12" max="12" width="6.6640625" style="392" customWidth="1"/>
    <col min="13" max="13" width="10.6640625" style="391" customWidth="1"/>
    <col min="14" max="14" width="6.6640625" style="392" customWidth="1"/>
    <col min="15" max="15" width="10.6640625" style="391" customWidth="1"/>
    <col min="16" max="16" width="6.6640625" style="392" customWidth="1"/>
    <col min="17" max="17" width="6.6640625" style="391" customWidth="1"/>
    <col min="18" max="18" width="7" style="392" bestFit="1" customWidth="1"/>
    <col min="19" max="19" width="6.6640625" style="383" bestFit="1" customWidth="1"/>
    <col min="20" max="16384" width="9.1640625" style="383"/>
  </cols>
  <sheetData>
    <row r="1" spans="1:19" ht="35" customHeight="1" thickBot="1" x14ac:dyDescent="0.25">
      <c r="A1" s="498" t="s">
        <v>102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382"/>
      <c r="S1" s="382"/>
    </row>
    <row r="2" spans="1:19" ht="15" thickBot="1" x14ac:dyDescent="0.25">
      <c r="A2" s="313"/>
      <c r="B2" s="314"/>
      <c r="C2" s="315"/>
      <c r="D2" s="316"/>
      <c r="E2" s="317"/>
      <c r="F2" s="317"/>
      <c r="G2" s="317"/>
      <c r="H2" s="314"/>
      <c r="I2" s="317"/>
      <c r="J2" s="316"/>
      <c r="K2" s="317"/>
      <c r="L2" s="317"/>
      <c r="M2" s="317"/>
      <c r="N2" s="316"/>
      <c r="O2" s="317"/>
      <c r="P2" s="318"/>
      <c r="Q2" s="319"/>
      <c r="R2" s="383"/>
    </row>
    <row r="3" spans="1:19" ht="14" customHeight="1" x14ac:dyDescent="0.2">
      <c r="A3" s="451" t="s">
        <v>79</v>
      </c>
      <c r="B3" s="490" t="s">
        <v>84</v>
      </c>
      <c r="C3" s="485"/>
      <c r="D3" s="432" t="s">
        <v>89</v>
      </c>
      <c r="E3" s="433"/>
      <c r="F3" s="432" t="s">
        <v>96</v>
      </c>
      <c r="G3" s="433"/>
      <c r="H3" s="426" t="s">
        <v>85</v>
      </c>
      <c r="I3" s="427"/>
      <c r="J3" s="426" t="s">
        <v>86</v>
      </c>
      <c r="K3" s="427"/>
      <c r="L3" s="499" t="s">
        <v>97</v>
      </c>
      <c r="M3" s="500"/>
      <c r="N3" s="501" t="s">
        <v>87</v>
      </c>
      <c r="O3" s="502"/>
      <c r="P3" s="440" t="s">
        <v>88</v>
      </c>
      <c r="Q3" s="441"/>
      <c r="R3" s="383"/>
    </row>
    <row r="4" spans="1:19" ht="14" customHeight="1" thickBot="1" x14ac:dyDescent="0.25">
      <c r="A4" s="451"/>
      <c r="B4" s="431"/>
      <c r="C4" s="429"/>
      <c r="D4" s="434"/>
      <c r="E4" s="435"/>
      <c r="F4" s="434"/>
      <c r="G4" s="435"/>
      <c r="H4" s="428"/>
      <c r="I4" s="429"/>
      <c r="J4" s="428"/>
      <c r="K4" s="429"/>
      <c r="L4" s="488"/>
      <c r="M4" s="489"/>
      <c r="N4" s="438"/>
      <c r="O4" s="439"/>
      <c r="P4" s="442"/>
      <c r="Q4" s="443"/>
      <c r="R4" s="383"/>
    </row>
    <row r="5" spans="1:19" ht="14" customHeight="1" thickBot="1" x14ac:dyDescent="0.25">
      <c r="A5" s="452"/>
      <c r="B5" s="301" t="s">
        <v>4</v>
      </c>
      <c r="C5" s="302" t="s">
        <v>5</v>
      </c>
      <c r="D5" s="303" t="s">
        <v>4</v>
      </c>
      <c r="E5" s="55" t="s">
        <v>5</v>
      </c>
      <c r="F5" s="55" t="s">
        <v>4</v>
      </c>
      <c r="G5" s="55" t="s">
        <v>5</v>
      </c>
      <c r="H5" s="303" t="s">
        <v>4</v>
      </c>
      <c r="I5" s="55" t="s">
        <v>5</v>
      </c>
      <c r="J5" s="303" t="s">
        <v>4</v>
      </c>
      <c r="K5" s="55" t="s">
        <v>5</v>
      </c>
      <c r="L5" s="55" t="s">
        <v>4</v>
      </c>
      <c r="M5" s="55" t="s">
        <v>5</v>
      </c>
      <c r="N5" s="303" t="s">
        <v>4</v>
      </c>
      <c r="O5" s="304" t="s">
        <v>5</v>
      </c>
      <c r="P5" s="65" t="s">
        <v>4</v>
      </c>
      <c r="Q5" s="56" t="s">
        <v>5</v>
      </c>
      <c r="R5" s="383"/>
    </row>
    <row r="6" spans="1:19" x14ac:dyDescent="0.2">
      <c r="A6" s="384" t="s">
        <v>6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6"/>
      <c r="R6" s="383"/>
    </row>
    <row r="7" spans="1:19" x14ac:dyDescent="0.2">
      <c r="A7" s="138" t="s">
        <v>7</v>
      </c>
      <c r="B7" s="159"/>
      <c r="C7" s="112"/>
      <c r="D7" s="174"/>
      <c r="E7" s="112"/>
      <c r="F7" s="174"/>
      <c r="G7" s="112"/>
      <c r="H7" s="174">
        <v>37</v>
      </c>
      <c r="I7" s="112">
        <v>2543554</v>
      </c>
      <c r="J7" s="174"/>
      <c r="K7" s="112"/>
      <c r="L7" s="174"/>
      <c r="M7" s="112"/>
      <c r="N7" s="174">
        <v>37</v>
      </c>
      <c r="O7" s="114">
        <v>2543554</v>
      </c>
      <c r="P7" s="121">
        <f t="shared" ref="P7:P11" si="0">N7/$N$38</f>
        <v>2.2924837512469251E-2</v>
      </c>
      <c r="Q7" s="124">
        <f t="shared" ref="Q7:Q11" si="1">O7/$O$38</f>
        <v>2.7918099482395257E-2</v>
      </c>
      <c r="R7" s="383"/>
    </row>
    <row r="8" spans="1:19" x14ac:dyDescent="0.2">
      <c r="A8" s="138" t="s">
        <v>8</v>
      </c>
      <c r="B8" s="159">
        <v>25</v>
      </c>
      <c r="C8" s="112">
        <v>3874432</v>
      </c>
      <c r="D8" s="174">
        <v>3</v>
      </c>
      <c r="E8" s="112">
        <v>507382</v>
      </c>
      <c r="F8" s="174">
        <v>2</v>
      </c>
      <c r="G8" s="112">
        <v>310000</v>
      </c>
      <c r="H8" s="174">
        <v>6</v>
      </c>
      <c r="I8" s="112">
        <v>1141296</v>
      </c>
      <c r="J8" s="174">
        <v>3</v>
      </c>
      <c r="K8" s="112">
        <v>296171</v>
      </c>
      <c r="L8" s="186">
        <v>1</v>
      </c>
      <c r="M8" s="112">
        <v>187111</v>
      </c>
      <c r="N8" s="174">
        <v>40</v>
      </c>
      <c r="O8" s="114">
        <v>6316392</v>
      </c>
      <c r="P8" s="121">
        <f t="shared" si="0"/>
        <v>2.478360812158838E-2</v>
      </c>
      <c r="Q8" s="124">
        <f t="shared" si="1"/>
        <v>6.9328844689676553E-2</v>
      </c>
      <c r="R8" s="383"/>
    </row>
    <row r="9" spans="1:19" x14ac:dyDescent="0.2">
      <c r="A9" s="138" t="s">
        <v>9</v>
      </c>
      <c r="B9" s="159">
        <v>223</v>
      </c>
      <c r="C9" s="112">
        <v>13229858</v>
      </c>
      <c r="D9" s="174">
        <v>43</v>
      </c>
      <c r="E9" s="112">
        <v>3136747</v>
      </c>
      <c r="F9" s="174">
        <v>14</v>
      </c>
      <c r="G9" s="112">
        <v>1074297</v>
      </c>
      <c r="H9" s="174">
        <v>10</v>
      </c>
      <c r="I9" s="112">
        <v>676805</v>
      </c>
      <c r="J9" s="174">
        <v>42</v>
      </c>
      <c r="K9" s="112">
        <v>2372583</v>
      </c>
      <c r="L9" s="186">
        <v>17</v>
      </c>
      <c r="M9" s="112">
        <v>998415</v>
      </c>
      <c r="N9" s="174">
        <v>349</v>
      </c>
      <c r="O9" s="114">
        <v>21488705</v>
      </c>
      <c r="P9" s="121">
        <f t="shared" si="0"/>
        <v>0.21623698086085863</v>
      </c>
      <c r="Q9" s="124">
        <f t="shared" si="1"/>
        <v>0.23586045507107156</v>
      </c>
      <c r="R9" s="383"/>
    </row>
    <row r="10" spans="1:19" x14ac:dyDescent="0.2">
      <c r="A10" s="138" t="s">
        <v>10</v>
      </c>
      <c r="B10" s="159"/>
      <c r="C10" s="112"/>
      <c r="D10" s="174"/>
      <c r="E10" s="112"/>
      <c r="F10" s="174"/>
      <c r="G10" s="112"/>
      <c r="H10" s="174"/>
      <c r="I10" s="112"/>
      <c r="J10" s="174"/>
      <c r="K10" s="112"/>
      <c r="L10" s="174"/>
      <c r="M10" s="112"/>
      <c r="N10" s="174"/>
      <c r="O10" s="114"/>
      <c r="P10" s="121"/>
      <c r="Q10" s="124"/>
      <c r="R10" s="383"/>
    </row>
    <row r="11" spans="1:19" x14ac:dyDescent="0.2">
      <c r="A11" s="138" t="s">
        <v>44</v>
      </c>
      <c r="B11" s="159">
        <v>0</v>
      </c>
      <c r="C11" s="112">
        <v>56000</v>
      </c>
      <c r="D11" s="174"/>
      <c r="E11" s="112"/>
      <c r="F11" s="174"/>
      <c r="G11" s="112"/>
      <c r="H11" s="174"/>
      <c r="I11" s="112"/>
      <c r="J11" s="174">
        <v>0</v>
      </c>
      <c r="K11" s="112">
        <v>55339</v>
      </c>
      <c r="L11" s="174"/>
      <c r="M11" s="112"/>
      <c r="N11" s="174">
        <v>0</v>
      </c>
      <c r="O11" s="114">
        <v>111339</v>
      </c>
      <c r="P11" s="121">
        <f t="shared" si="0"/>
        <v>0</v>
      </c>
      <c r="Q11" s="124">
        <f t="shared" si="1"/>
        <v>1.2220590867229103E-3</v>
      </c>
      <c r="R11" s="383"/>
    </row>
    <row r="12" spans="1:19" x14ac:dyDescent="0.2">
      <c r="A12" s="138" t="s">
        <v>70</v>
      </c>
      <c r="B12" s="159"/>
      <c r="C12" s="112"/>
      <c r="D12" s="174"/>
      <c r="E12" s="112"/>
      <c r="F12" s="174"/>
      <c r="G12" s="112"/>
      <c r="H12" s="174"/>
      <c r="I12" s="112"/>
      <c r="J12" s="174"/>
      <c r="K12" s="112"/>
      <c r="L12" s="174"/>
      <c r="M12" s="112"/>
      <c r="N12" s="174"/>
      <c r="O12" s="114"/>
      <c r="P12" s="121"/>
      <c r="Q12" s="124"/>
      <c r="R12" s="383"/>
    </row>
    <row r="13" spans="1:19" x14ac:dyDescent="0.2">
      <c r="A13" s="138" t="s">
        <v>69</v>
      </c>
      <c r="B13" s="159"/>
      <c r="C13" s="112"/>
      <c r="D13" s="174"/>
      <c r="E13" s="112"/>
      <c r="F13" s="174"/>
      <c r="G13" s="112"/>
      <c r="H13" s="174"/>
      <c r="I13" s="112"/>
      <c r="J13" s="174"/>
      <c r="K13" s="112"/>
      <c r="L13" s="174"/>
      <c r="M13" s="112"/>
      <c r="N13" s="174"/>
      <c r="O13" s="114"/>
      <c r="P13" s="121"/>
      <c r="Q13" s="124"/>
      <c r="R13" s="383"/>
    </row>
    <row r="14" spans="1:19" ht="15" thickBot="1" x14ac:dyDescent="0.25">
      <c r="A14" s="320" t="s">
        <v>38</v>
      </c>
      <c r="B14" s="351">
        <f t="shared" ref="B14:Q14" si="2">SUM(B7:B13)</f>
        <v>248</v>
      </c>
      <c r="C14" s="352">
        <f t="shared" si="2"/>
        <v>17160290</v>
      </c>
      <c r="D14" s="353">
        <f t="shared" si="2"/>
        <v>46</v>
      </c>
      <c r="E14" s="352">
        <f t="shared" si="2"/>
        <v>3644129</v>
      </c>
      <c r="F14" s="353">
        <f t="shared" si="2"/>
        <v>16</v>
      </c>
      <c r="G14" s="352">
        <f t="shared" si="2"/>
        <v>1384297</v>
      </c>
      <c r="H14" s="353">
        <f t="shared" si="2"/>
        <v>53</v>
      </c>
      <c r="I14" s="352">
        <f t="shared" si="2"/>
        <v>4361655</v>
      </c>
      <c r="J14" s="353">
        <f t="shared" si="2"/>
        <v>45</v>
      </c>
      <c r="K14" s="352">
        <f t="shared" si="2"/>
        <v>2724093</v>
      </c>
      <c r="L14" s="353">
        <f t="shared" si="2"/>
        <v>18</v>
      </c>
      <c r="M14" s="352">
        <f t="shared" si="2"/>
        <v>1185526</v>
      </c>
      <c r="N14" s="353">
        <f t="shared" si="2"/>
        <v>426</v>
      </c>
      <c r="O14" s="354">
        <f t="shared" si="2"/>
        <v>30459990</v>
      </c>
      <c r="P14" s="331">
        <f t="shared" si="2"/>
        <v>0.26394542649491626</v>
      </c>
      <c r="Q14" s="126">
        <f t="shared" si="2"/>
        <v>0.33432945832986627</v>
      </c>
      <c r="R14" s="383"/>
    </row>
    <row r="15" spans="1:19" ht="15" thickBot="1" x14ac:dyDescent="0.25">
      <c r="A15" s="313"/>
      <c r="B15" s="321"/>
      <c r="C15" s="322"/>
      <c r="D15" s="323"/>
      <c r="E15" s="324"/>
      <c r="F15" s="325"/>
      <c r="G15" s="324"/>
      <c r="H15" s="321"/>
      <c r="I15" s="324"/>
      <c r="J15" s="323"/>
      <c r="K15" s="324"/>
      <c r="L15" s="325"/>
      <c r="M15" s="324"/>
      <c r="N15" s="323"/>
      <c r="O15" s="324"/>
      <c r="P15" s="326"/>
      <c r="Q15" s="327"/>
      <c r="R15" s="383"/>
    </row>
    <row r="16" spans="1:19" x14ac:dyDescent="0.2">
      <c r="A16" s="387" t="s">
        <v>11</v>
      </c>
      <c r="B16" s="388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9"/>
      <c r="R16" s="383"/>
    </row>
    <row r="17" spans="1:18" x14ac:dyDescent="0.2">
      <c r="A17" s="148" t="s">
        <v>12</v>
      </c>
      <c r="B17" s="159">
        <v>326.91000000000003</v>
      </c>
      <c r="C17" s="117">
        <v>27266563.77</v>
      </c>
      <c r="D17" s="174"/>
      <c r="E17" s="112"/>
      <c r="F17" s="174"/>
      <c r="G17" s="112"/>
      <c r="H17" s="174"/>
      <c r="I17" s="112"/>
      <c r="J17" s="174"/>
      <c r="K17" s="112"/>
      <c r="L17" s="174"/>
      <c r="M17" s="112"/>
      <c r="N17" s="174">
        <f>SUM(B17,D17,F17,H17,J17,L17)</f>
        <v>326.91000000000003</v>
      </c>
      <c r="O17" s="115">
        <f>SUM(C17,E17,G17,I17,K17,M17)</f>
        <v>27266563.77</v>
      </c>
      <c r="P17" s="121">
        <f t="shared" ref="P17:P25" si="3">N17/$N$38</f>
        <v>0.20255023327571145</v>
      </c>
      <c r="Q17" s="124">
        <f t="shared" ref="Q17:Q25" si="4">O17/$O$38</f>
        <v>0.29927834827722716</v>
      </c>
      <c r="R17" s="383"/>
    </row>
    <row r="18" spans="1:18" x14ac:dyDescent="0.2">
      <c r="A18" s="138" t="s">
        <v>13</v>
      </c>
      <c r="B18" s="159">
        <v>108</v>
      </c>
      <c r="C18" s="117">
        <v>5477216.6599999992</v>
      </c>
      <c r="D18" s="174"/>
      <c r="E18" s="112"/>
      <c r="F18" s="174"/>
      <c r="G18" s="112"/>
      <c r="H18" s="174"/>
      <c r="I18" s="112"/>
      <c r="J18" s="174"/>
      <c r="K18" s="112"/>
      <c r="L18" s="174"/>
      <c r="M18" s="112"/>
      <c r="N18" s="174">
        <f t="shared" ref="N18:O25" si="5">SUM(B18,D18,F18,H18,J18,L18)</f>
        <v>108</v>
      </c>
      <c r="O18" s="115">
        <f t="shared" si="5"/>
        <v>5477216.6599999992</v>
      </c>
      <c r="P18" s="121">
        <f t="shared" si="3"/>
        <v>6.6915741928288627E-2</v>
      </c>
      <c r="Q18" s="124">
        <f t="shared" si="4"/>
        <v>6.0118039404908508E-2</v>
      </c>
      <c r="R18" s="383"/>
    </row>
    <row r="19" spans="1:18" x14ac:dyDescent="0.2">
      <c r="A19" s="138" t="s">
        <v>14</v>
      </c>
      <c r="B19" s="159">
        <v>59.95</v>
      </c>
      <c r="C19" s="117">
        <v>1136221.99</v>
      </c>
      <c r="D19" s="174"/>
      <c r="E19" s="112"/>
      <c r="F19" s="174"/>
      <c r="G19" s="112"/>
      <c r="H19" s="174"/>
      <c r="I19" s="112"/>
      <c r="J19" s="174"/>
      <c r="K19" s="112"/>
      <c r="L19" s="174"/>
      <c r="M19" s="112"/>
      <c r="N19" s="174">
        <f t="shared" si="5"/>
        <v>59.95</v>
      </c>
      <c r="O19" s="115">
        <f t="shared" si="5"/>
        <v>1136221.99</v>
      </c>
      <c r="P19" s="121">
        <f t="shared" si="3"/>
        <v>3.7144432672230589E-2</v>
      </c>
      <c r="Q19" s="124">
        <f t="shared" si="4"/>
        <v>1.2471195245276926E-2</v>
      </c>
      <c r="R19" s="383"/>
    </row>
    <row r="20" spans="1:18" x14ac:dyDescent="0.2">
      <c r="A20" s="138" t="s">
        <v>15</v>
      </c>
      <c r="B20" s="159">
        <v>29.5</v>
      </c>
      <c r="C20" s="117">
        <v>3200658</v>
      </c>
      <c r="D20" s="174"/>
      <c r="E20" s="112"/>
      <c r="F20" s="174"/>
      <c r="G20" s="112"/>
      <c r="H20" s="174"/>
      <c r="I20" s="112"/>
      <c r="J20" s="174"/>
      <c r="K20" s="112"/>
      <c r="L20" s="174"/>
      <c r="M20" s="112"/>
      <c r="N20" s="174">
        <f t="shared" si="5"/>
        <v>29.5</v>
      </c>
      <c r="O20" s="115">
        <f t="shared" si="5"/>
        <v>3200658</v>
      </c>
      <c r="P20" s="121">
        <f t="shared" si="3"/>
        <v>1.827791098967143E-2</v>
      </c>
      <c r="Q20" s="124">
        <f t="shared" si="4"/>
        <v>3.5130486104530997E-2</v>
      </c>
      <c r="R20" s="383"/>
    </row>
    <row r="21" spans="1:18" x14ac:dyDescent="0.2">
      <c r="A21" s="154" t="s">
        <v>16</v>
      </c>
      <c r="B21" s="159">
        <v>1</v>
      </c>
      <c r="C21" s="117">
        <v>73600</v>
      </c>
      <c r="D21" s="174"/>
      <c r="E21" s="112"/>
      <c r="F21" s="174"/>
      <c r="G21" s="112"/>
      <c r="H21" s="174"/>
      <c r="I21" s="112"/>
      <c r="J21" s="174"/>
      <c r="K21" s="112"/>
      <c r="L21" s="174"/>
      <c r="M21" s="112"/>
      <c r="N21" s="174">
        <f t="shared" si="5"/>
        <v>1</v>
      </c>
      <c r="O21" s="115">
        <f t="shared" si="5"/>
        <v>73600</v>
      </c>
      <c r="P21" s="121">
        <f t="shared" si="3"/>
        <v>6.1959020303970955E-4</v>
      </c>
      <c r="Q21" s="124">
        <f t="shared" si="4"/>
        <v>8.0783506931808439E-4</v>
      </c>
      <c r="R21" s="383"/>
    </row>
    <row r="22" spans="1:18" x14ac:dyDescent="0.2">
      <c r="A22" s="148" t="s">
        <v>17</v>
      </c>
      <c r="B22" s="159">
        <v>13</v>
      </c>
      <c r="C22" s="117">
        <v>1044644</v>
      </c>
      <c r="D22" s="174"/>
      <c r="E22" s="112"/>
      <c r="F22" s="174"/>
      <c r="G22" s="112"/>
      <c r="H22" s="174"/>
      <c r="I22" s="112"/>
      <c r="J22" s="174"/>
      <c r="K22" s="112"/>
      <c r="L22" s="174"/>
      <c r="M22" s="112"/>
      <c r="N22" s="174">
        <f t="shared" si="5"/>
        <v>13</v>
      </c>
      <c r="O22" s="115">
        <f t="shared" si="5"/>
        <v>1044644</v>
      </c>
      <c r="P22" s="121">
        <f t="shared" si="3"/>
        <v>8.0546726395162235E-3</v>
      </c>
      <c r="Q22" s="124">
        <f t="shared" si="4"/>
        <v>1.1466033398814144E-2</v>
      </c>
      <c r="R22" s="383"/>
    </row>
    <row r="23" spans="1:18" x14ac:dyDescent="0.2">
      <c r="A23" s="148" t="s">
        <v>103</v>
      </c>
      <c r="B23" s="159">
        <v>3</v>
      </c>
      <c r="C23" s="117">
        <v>255319</v>
      </c>
      <c r="D23" s="174"/>
      <c r="E23" s="112"/>
      <c r="F23" s="174"/>
      <c r="G23" s="112"/>
      <c r="H23" s="174"/>
      <c r="I23" s="112"/>
      <c r="J23" s="174"/>
      <c r="K23" s="112"/>
      <c r="L23" s="174"/>
      <c r="M23" s="112"/>
      <c r="N23" s="174">
        <f t="shared" si="5"/>
        <v>3</v>
      </c>
      <c r="O23" s="115">
        <f t="shared" si="5"/>
        <v>255319</v>
      </c>
      <c r="P23" s="121">
        <f t="shared" si="3"/>
        <v>1.8587706091191287E-3</v>
      </c>
      <c r="Q23" s="124">
        <f t="shared" si="4"/>
        <v>2.8023864410764128E-3</v>
      </c>
      <c r="R23" s="383"/>
    </row>
    <row r="24" spans="1:18" x14ac:dyDescent="0.2">
      <c r="A24" s="148" t="s">
        <v>18</v>
      </c>
      <c r="B24" s="159">
        <v>10</v>
      </c>
      <c r="C24" s="117">
        <v>471080.15</v>
      </c>
      <c r="D24" s="174"/>
      <c r="E24" s="112"/>
      <c r="F24" s="174"/>
      <c r="G24" s="112"/>
      <c r="H24" s="174"/>
      <c r="I24" s="112"/>
      <c r="J24" s="174"/>
      <c r="K24" s="112"/>
      <c r="L24" s="174"/>
      <c r="M24" s="112"/>
      <c r="N24" s="174">
        <f t="shared" si="5"/>
        <v>10</v>
      </c>
      <c r="O24" s="115">
        <f t="shared" si="5"/>
        <v>471080.15</v>
      </c>
      <c r="P24" s="121">
        <f t="shared" si="3"/>
        <v>6.1959020303970951E-3</v>
      </c>
      <c r="Q24" s="124">
        <f t="shared" si="4"/>
        <v>5.1705851308372778E-3</v>
      </c>
      <c r="R24" s="383"/>
    </row>
    <row r="25" spans="1:18" x14ac:dyDescent="0.2">
      <c r="A25" s="155" t="s">
        <v>45</v>
      </c>
      <c r="B25" s="159">
        <v>0</v>
      </c>
      <c r="C25" s="117">
        <v>36000</v>
      </c>
      <c r="D25" s="174"/>
      <c r="E25" s="112"/>
      <c r="F25" s="174"/>
      <c r="G25" s="112"/>
      <c r="H25" s="174"/>
      <c r="I25" s="112"/>
      <c r="J25" s="174"/>
      <c r="K25" s="112"/>
      <c r="L25" s="174"/>
      <c r="M25" s="112"/>
      <c r="N25" s="174">
        <f t="shared" si="5"/>
        <v>0</v>
      </c>
      <c r="O25" s="115">
        <f t="shared" si="5"/>
        <v>36000</v>
      </c>
      <c r="P25" s="121">
        <f t="shared" si="3"/>
        <v>0</v>
      </c>
      <c r="Q25" s="124">
        <f t="shared" si="4"/>
        <v>3.9513671868819346E-4</v>
      </c>
      <c r="R25" s="383"/>
    </row>
    <row r="26" spans="1:18" x14ac:dyDescent="0.2">
      <c r="A26" s="155" t="s">
        <v>71</v>
      </c>
      <c r="B26" s="159"/>
      <c r="C26" s="117"/>
      <c r="D26" s="174"/>
      <c r="E26" s="112"/>
      <c r="F26" s="174"/>
      <c r="G26" s="112"/>
      <c r="H26" s="174"/>
      <c r="I26" s="112"/>
      <c r="J26" s="174"/>
      <c r="K26" s="112"/>
      <c r="L26" s="174"/>
      <c r="M26" s="112"/>
      <c r="N26" s="174"/>
      <c r="O26" s="115"/>
      <c r="P26" s="121"/>
      <c r="Q26" s="124"/>
      <c r="R26" s="383"/>
    </row>
    <row r="27" spans="1:18" ht="15" thickBot="1" x14ac:dyDescent="0.25">
      <c r="A27" s="320" t="s">
        <v>38</v>
      </c>
      <c r="B27" s="351">
        <f t="shared" ref="B27:Q27" si="6">SUM(B17:B26)</f>
        <v>551.36</v>
      </c>
      <c r="C27" s="390">
        <f t="shared" si="6"/>
        <v>38961303.57</v>
      </c>
      <c r="D27" s="353">
        <f t="shared" si="6"/>
        <v>0</v>
      </c>
      <c r="E27" s="390">
        <f t="shared" si="6"/>
        <v>0</v>
      </c>
      <c r="F27" s="353">
        <f t="shared" si="6"/>
        <v>0</v>
      </c>
      <c r="G27" s="390">
        <f t="shared" si="6"/>
        <v>0</v>
      </c>
      <c r="H27" s="353">
        <f t="shared" si="6"/>
        <v>0</v>
      </c>
      <c r="I27" s="390">
        <f t="shared" si="6"/>
        <v>0</v>
      </c>
      <c r="J27" s="353">
        <f t="shared" si="6"/>
        <v>0</v>
      </c>
      <c r="K27" s="390">
        <f t="shared" si="6"/>
        <v>0</v>
      </c>
      <c r="L27" s="353">
        <f t="shared" si="6"/>
        <v>0</v>
      </c>
      <c r="M27" s="390">
        <f t="shared" si="6"/>
        <v>0</v>
      </c>
      <c r="N27" s="330">
        <f t="shared" si="6"/>
        <v>551.36</v>
      </c>
      <c r="O27" s="116">
        <f t="shared" si="6"/>
        <v>38961303.57</v>
      </c>
      <c r="P27" s="331">
        <f t="shared" si="6"/>
        <v>0.34161725434797424</v>
      </c>
      <c r="Q27" s="126">
        <f t="shared" si="6"/>
        <v>0.42764004579067766</v>
      </c>
      <c r="R27" s="383"/>
    </row>
    <row r="28" spans="1:18" ht="15" thickBot="1" x14ac:dyDescent="0.25">
      <c r="A28" s="313"/>
      <c r="B28" s="321"/>
      <c r="C28" s="322"/>
      <c r="D28" s="323"/>
      <c r="E28" s="324"/>
      <c r="F28" s="325"/>
      <c r="G28" s="324"/>
      <c r="H28" s="321"/>
      <c r="I28" s="324"/>
      <c r="J28" s="323"/>
      <c r="K28" s="324"/>
      <c r="L28" s="325"/>
      <c r="M28" s="324"/>
      <c r="N28" s="323"/>
      <c r="O28" s="324"/>
      <c r="P28" s="326"/>
      <c r="Q28" s="327"/>
      <c r="R28" s="383"/>
    </row>
    <row r="29" spans="1:18" x14ac:dyDescent="0.2">
      <c r="A29" s="387" t="s">
        <v>19</v>
      </c>
      <c r="B29" s="388"/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9"/>
      <c r="R29" s="383"/>
    </row>
    <row r="30" spans="1:18" x14ac:dyDescent="0.2">
      <c r="A30" s="138" t="s">
        <v>20</v>
      </c>
      <c r="B30" s="159">
        <v>167.01000000000002</v>
      </c>
      <c r="C30" s="112">
        <v>5553731.8700000001</v>
      </c>
      <c r="D30" s="174">
        <v>47</v>
      </c>
      <c r="E30" s="112">
        <v>1712928.1</v>
      </c>
      <c r="F30" s="186">
        <v>3</v>
      </c>
      <c r="G30" s="112">
        <v>114016.5</v>
      </c>
      <c r="H30" s="174">
        <v>6</v>
      </c>
      <c r="I30" s="112">
        <v>236925</v>
      </c>
      <c r="J30" s="174">
        <v>16</v>
      </c>
      <c r="K30" s="112">
        <v>561736.5</v>
      </c>
      <c r="L30" s="186">
        <v>10</v>
      </c>
      <c r="M30" s="112">
        <v>328731</v>
      </c>
      <c r="N30" s="174">
        <v>249.01000000000002</v>
      </c>
      <c r="O30" s="114">
        <v>8508068.9700000007</v>
      </c>
      <c r="P30" s="121">
        <f t="shared" ref="P30:P35" si="7">N30/$N$38</f>
        <v>0.15428415645891808</v>
      </c>
      <c r="Q30" s="124">
        <f t="shared" ref="Q30:Q35" si="8">O30/$O$38</f>
        <v>9.338473486607328E-2</v>
      </c>
      <c r="R30" s="383"/>
    </row>
    <row r="31" spans="1:18" x14ac:dyDescent="0.2">
      <c r="A31" s="138" t="s">
        <v>21</v>
      </c>
      <c r="B31" s="159">
        <v>74</v>
      </c>
      <c r="C31" s="112">
        <v>2998346.5</v>
      </c>
      <c r="D31" s="174">
        <v>11</v>
      </c>
      <c r="E31" s="112">
        <v>525622.5</v>
      </c>
      <c r="F31" s="186">
        <v>5</v>
      </c>
      <c r="G31" s="112">
        <v>197964</v>
      </c>
      <c r="H31" s="174">
        <v>10</v>
      </c>
      <c r="I31" s="112">
        <v>385437</v>
      </c>
      <c r="J31" s="174">
        <v>7</v>
      </c>
      <c r="K31" s="112">
        <v>226434</v>
      </c>
      <c r="L31" s="186">
        <v>5</v>
      </c>
      <c r="M31" s="112">
        <v>209976</v>
      </c>
      <c r="N31" s="174">
        <v>112</v>
      </c>
      <c r="O31" s="114">
        <v>4543780</v>
      </c>
      <c r="P31" s="121">
        <f t="shared" si="7"/>
        <v>6.9394102740447466E-2</v>
      </c>
      <c r="Q31" s="124">
        <f t="shared" si="8"/>
        <v>4.9872619990028878E-2</v>
      </c>
      <c r="R31" s="383"/>
    </row>
    <row r="32" spans="1:18" x14ac:dyDescent="0.2">
      <c r="A32" s="138" t="s">
        <v>22</v>
      </c>
      <c r="B32" s="162"/>
      <c r="C32" s="112"/>
      <c r="D32" s="174">
        <v>26.1</v>
      </c>
      <c r="E32" s="112">
        <v>1275370.7200000002</v>
      </c>
      <c r="F32" s="174"/>
      <c r="G32" s="112"/>
      <c r="H32" s="174"/>
      <c r="I32" s="112"/>
      <c r="J32" s="174"/>
      <c r="K32" s="112"/>
      <c r="L32" s="174"/>
      <c r="M32" s="112"/>
      <c r="N32" s="174">
        <v>26.1</v>
      </c>
      <c r="O32" s="114">
        <v>1275370.7200000002</v>
      </c>
      <c r="P32" s="121">
        <f t="shared" si="7"/>
        <v>1.6171304299336421E-2</v>
      </c>
      <c r="Q32" s="124">
        <f t="shared" si="8"/>
        <v>1.3998494483661078E-2</v>
      </c>
      <c r="R32" s="383"/>
    </row>
    <row r="33" spans="1:19" x14ac:dyDescent="0.2">
      <c r="A33" s="138" t="s">
        <v>23</v>
      </c>
      <c r="B33" s="159">
        <v>13</v>
      </c>
      <c r="C33" s="112">
        <v>365001</v>
      </c>
      <c r="D33" s="174">
        <v>139</v>
      </c>
      <c r="E33" s="112">
        <v>3539425.5</v>
      </c>
      <c r="F33" s="174"/>
      <c r="G33" s="112"/>
      <c r="H33" s="174"/>
      <c r="I33" s="112"/>
      <c r="J33" s="174">
        <v>16.5</v>
      </c>
      <c r="K33" s="112">
        <v>460170.75</v>
      </c>
      <c r="L33" s="186">
        <v>3</v>
      </c>
      <c r="M33" s="112">
        <v>79384.5</v>
      </c>
      <c r="N33" s="174">
        <v>171.5</v>
      </c>
      <c r="O33" s="114">
        <v>4443981.75</v>
      </c>
      <c r="P33" s="121">
        <f t="shared" si="7"/>
        <v>0.10625971982131019</v>
      </c>
      <c r="Q33" s="124">
        <f t="shared" si="8"/>
        <v>4.8777232405700435E-2</v>
      </c>
      <c r="R33" s="383"/>
    </row>
    <row r="34" spans="1:19" x14ac:dyDescent="0.2">
      <c r="A34" s="138" t="s">
        <v>24</v>
      </c>
      <c r="B34" s="159">
        <v>4</v>
      </c>
      <c r="C34" s="112">
        <v>103974</v>
      </c>
      <c r="D34" s="174">
        <v>48</v>
      </c>
      <c r="E34" s="112">
        <v>1859091</v>
      </c>
      <c r="F34" s="174"/>
      <c r="G34" s="112"/>
      <c r="H34" s="174"/>
      <c r="I34" s="112"/>
      <c r="J34" s="174">
        <v>1</v>
      </c>
      <c r="K34" s="112">
        <v>40950</v>
      </c>
      <c r="L34" s="186"/>
      <c r="M34" s="112"/>
      <c r="N34" s="174">
        <v>53</v>
      </c>
      <c r="O34" s="114">
        <v>2004015</v>
      </c>
      <c r="P34" s="121">
        <f t="shared" si="7"/>
        <v>3.2838280761104607E-2</v>
      </c>
      <c r="Q34" s="124">
        <f t="shared" si="8"/>
        <v>2.1996108647275556E-2</v>
      </c>
      <c r="R34" s="383"/>
    </row>
    <row r="35" spans="1:19" x14ac:dyDescent="0.2">
      <c r="A35" s="156" t="s">
        <v>25</v>
      </c>
      <c r="B35" s="159">
        <v>15</v>
      </c>
      <c r="C35" s="112">
        <v>541086</v>
      </c>
      <c r="D35" s="174">
        <v>3</v>
      </c>
      <c r="E35" s="112">
        <v>104325</v>
      </c>
      <c r="F35" s="174"/>
      <c r="G35" s="112"/>
      <c r="H35" s="174"/>
      <c r="I35" s="112"/>
      <c r="J35" s="174"/>
      <c r="K35" s="112"/>
      <c r="L35" s="186">
        <v>7</v>
      </c>
      <c r="M35" s="112">
        <v>265785</v>
      </c>
      <c r="N35" s="174">
        <v>25</v>
      </c>
      <c r="O35" s="114">
        <v>911196</v>
      </c>
      <c r="P35" s="121">
        <f t="shared" si="7"/>
        <v>1.5489755075992737E-2</v>
      </c>
      <c r="Q35" s="124">
        <f t="shared" si="8"/>
        <v>1.0001305486716865E-2</v>
      </c>
      <c r="R35" s="383"/>
    </row>
    <row r="36" spans="1:19" ht="15" thickBot="1" x14ac:dyDescent="0.25">
      <c r="A36" s="332" t="s">
        <v>38</v>
      </c>
      <c r="B36" s="160">
        <f>SUM(B30:B35)</f>
        <v>273.01</v>
      </c>
      <c r="C36" s="113">
        <f t="shared" ref="C36:Q36" si="9">SUM(C30:C35)</f>
        <v>9562139.370000001</v>
      </c>
      <c r="D36" s="175">
        <f t="shared" si="9"/>
        <v>274.10000000000002</v>
      </c>
      <c r="E36" s="113">
        <f t="shared" si="9"/>
        <v>9016762.8200000003</v>
      </c>
      <c r="F36" s="175">
        <f t="shared" si="9"/>
        <v>8</v>
      </c>
      <c r="G36" s="113">
        <f t="shared" si="9"/>
        <v>311980.5</v>
      </c>
      <c r="H36" s="175">
        <f t="shared" si="9"/>
        <v>16</v>
      </c>
      <c r="I36" s="113">
        <f t="shared" si="9"/>
        <v>622362</v>
      </c>
      <c r="J36" s="175">
        <f t="shared" si="9"/>
        <v>40.5</v>
      </c>
      <c r="K36" s="113">
        <f t="shared" si="9"/>
        <v>1289291.25</v>
      </c>
      <c r="L36" s="175">
        <f t="shared" si="9"/>
        <v>25</v>
      </c>
      <c r="M36" s="113">
        <f t="shared" si="9"/>
        <v>883876.5</v>
      </c>
      <c r="N36" s="175">
        <f t="shared" si="9"/>
        <v>636.61</v>
      </c>
      <c r="O36" s="113">
        <f t="shared" si="9"/>
        <v>21686412.440000001</v>
      </c>
      <c r="P36" s="331">
        <f t="shared" si="9"/>
        <v>0.3944373191571095</v>
      </c>
      <c r="Q36" s="126">
        <f t="shared" si="9"/>
        <v>0.23803049587945613</v>
      </c>
      <c r="R36" s="383"/>
    </row>
    <row r="37" spans="1:19" ht="15" thickBot="1" x14ac:dyDescent="0.25">
      <c r="A37" s="340"/>
      <c r="B37" s="341"/>
      <c r="C37" s="322"/>
      <c r="D37" s="342"/>
      <c r="E37" s="343"/>
      <c r="F37" s="344"/>
      <c r="G37" s="343"/>
      <c r="H37" s="321"/>
      <c r="I37" s="343"/>
      <c r="J37" s="342"/>
      <c r="K37" s="343"/>
      <c r="L37" s="344"/>
      <c r="M37" s="343"/>
      <c r="N37" s="342"/>
      <c r="O37" s="343"/>
      <c r="P37" s="326"/>
      <c r="Q37" s="327"/>
      <c r="R37" s="383"/>
    </row>
    <row r="38" spans="1:19" ht="15" thickBot="1" x14ac:dyDescent="0.25">
      <c r="A38" s="157" t="s">
        <v>26</v>
      </c>
      <c r="B38" s="163">
        <f t="shared" ref="B38:Q38" si="10">SUM(B14, B27,B36)</f>
        <v>1072.3699999999999</v>
      </c>
      <c r="C38" s="119">
        <f t="shared" si="10"/>
        <v>65683732.939999998</v>
      </c>
      <c r="D38" s="178">
        <f t="shared" si="10"/>
        <v>320.10000000000002</v>
      </c>
      <c r="E38" s="119">
        <f t="shared" si="10"/>
        <v>12660891.82</v>
      </c>
      <c r="F38" s="178">
        <f t="shared" si="10"/>
        <v>24</v>
      </c>
      <c r="G38" s="119">
        <f t="shared" si="10"/>
        <v>1696277.5</v>
      </c>
      <c r="H38" s="178">
        <f t="shared" si="10"/>
        <v>69</v>
      </c>
      <c r="I38" s="119">
        <f t="shared" si="10"/>
        <v>4984017</v>
      </c>
      <c r="J38" s="178">
        <f t="shared" si="10"/>
        <v>85.5</v>
      </c>
      <c r="K38" s="119">
        <f t="shared" si="10"/>
        <v>4013384.25</v>
      </c>
      <c r="L38" s="178">
        <f t="shared" si="10"/>
        <v>43</v>
      </c>
      <c r="M38" s="119">
        <f t="shared" si="10"/>
        <v>2069402.5</v>
      </c>
      <c r="N38" s="109">
        <f t="shared" si="10"/>
        <v>1613.97</v>
      </c>
      <c r="O38" s="119">
        <f t="shared" si="10"/>
        <v>91107706.00999999</v>
      </c>
      <c r="P38" s="333">
        <f t="shared" si="10"/>
        <v>1</v>
      </c>
      <c r="Q38" s="196">
        <f t="shared" si="10"/>
        <v>1</v>
      </c>
      <c r="R38" s="383"/>
    </row>
    <row r="39" spans="1:19" ht="15" thickBot="1" x14ac:dyDescent="0.25">
      <c r="A39" s="340"/>
      <c r="B39" s="345"/>
      <c r="C39" s="324"/>
      <c r="D39" s="323"/>
      <c r="E39" s="324"/>
      <c r="F39" s="325"/>
      <c r="G39" s="324"/>
      <c r="H39" s="323"/>
      <c r="I39" s="324"/>
      <c r="J39" s="323"/>
      <c r="K39" s="324"/>
      <c r="L39" s="325"/>
      <c r="M39" s="324"/>
      <c r="N39" s="323"/>
      <c r="O39" s="324"/>
      <c r="P39" s="346"/>
      <c r="Q39" s="347"/>
      <c r="R39" s="383"/>
    </row>
    <row r="40" spans="1:19" ht="15" thickBot="1" x14ac:dyDescent="0.25">
      <c r="A40" s="334" t="s">
        <v>39</v>
      </c>
      <c r="B40" s="335">
        <f>B38/$N$38</f>
        <v>0.66442994603369321</v>
      </c>
      <c r="C40" s="336">
        <f>C38/$O$38</f>
        <v>0.72094596403064459</v>
      </c>
      <c r="D40" s="336">
        <f>D38/$N$38</f>
        <v>0.19833082399301102</v>
      </c>
      <c r="E40" s="336">
        <f>E38/$O$38</f>
        <v>0.13896620137280527</v>
      </c>
      <c r="F40" s="336">
        <f>F38/$N$38</f>
        <v>1.4870164872953029E-2</v>
      </c>
      <c r="G40" s="336">
        <f>G38/$O$38</f>
        <v>1.8618375703739226E-2</v>
      </c>
      <c r="H40" s="336">
        <f>H38/$N$38</f>
        <v>4.2751724009739957E-2</v>
      </c>
      <c r="I40" s="336">
        <f>I38/$O$38</f>
        <v>5.4704670090727055E-2</v>
      </c>
      <c r="J40" s="336">
        <f>J38/$N$38</f>
        <v>5.2974962359895163E-2</v>
      </c>
      <c r="K40" s="336">
        <f>K38/$O$38</f>
        <v>4.4050985649441009E-2</v>
      </c>
      <c r="L40" s="336">
        <f>L38/$N$38</f>
        <v>2.664237873070751E-2</v>
      </c>
      <c r="M40" s="336">
        <f>M38/$O$38</f>
        <v>2.2713803152642896E-2</v>
      </c>
      <c r="N40" s="337">
        <f>SUM(B40,D40,F40,H40,J40,L40)</f>
        <v>0.99999999999999989</v>
      </c>
      <c r="O40" s="337">
        <f>SUM(C40,E40,G40,I40,K40,M40)</f>
        <v>1</v>
      </c>
      <c r="P40" s="338"/>
      <c r="Q40" s="339"/>
      <c r="R40" s="383"/>
    </row>
    <row r="41" spans="1:19" ht="15" thickBot="1" x14ac:dyDescent="0.25">
      <c r="B41" s="164"/>
      <c r="C41" s="198"/>
      <c r="D41" s="179"/>
      <c r="E41" s="203"/>
      <c r="F41" s="179"/>
      <c r="G41" s="203"/>
      <c r="H41" s="188"/>
      <c r="I41" s="203"/>
      <c r="J41" s="164"/>
      <c r="K41" s="203"/>
      <c r="L41" s="179"/>
      <c r="M41" s="203"/>
      <c r="N41" s="188"/>
      <c r="O41" s="203"/>
      <c r="P41" s="179"/>
      <c r="Q41" s="203"/>
      <c r="R41" s="193"/>
      <c r="S41" s="10"/>
    </row>
    <row r="42" spans="1:19" x14ac:dyDescent="0.2">
      <c r="A42" s="47"/>
      <c r="B42" s="127"/>
      <c r="C42" s="128"/>
      <c r="D42" s="129"/>
      <c r="E42" s="130"/>
      <c r="F42" s="129"/>
      <c r="G42" s="130"/>
      <c r="H42" s="129"/>
      <c r="I42" s="131"/>
      <c r="J42" s="129"/>
      <c r="K42" s="131"/>
      <c r="L42" s="132"/>
      <c r="M42" s="133"/>
      <c r="N42" s="383"/>
      <c r="O42" s="383"/>
      <c r="P42" s="383"/>
      <c r="Q42" s="383"/>
      <c r="R42" s="383"/>
    </row>
    <row r="43" spans="1:19" ht="14" customHeight="1" x14ac:dyDescent="0.2">
      <c r="A43" s="453" t="s">
        <v>80</v>
      </c>
      <c r="B43" s="455" t="s">
        <v>31</v>
      </c>
      <c r="C43" s="456"/>
      <c r="D43" s="456" t="s">
        <v>32</v>
      </c>
      <c r="E43" s="456"/>
      <c r="F43" s="459" t="s">
        <v>33</v>
      </c>
      <c r="G43" s="459"/>
      <c r="H43" s="456" t="s">
        <v>34</v>
      </c>
      <c r="I43" s="456"/>
      <c r="J43" s="461" t="s">
        <v>35</v>
      </c>
      <c r="K43" s="462"/>
      <c r="L43" s="468" t="s">
        <v>46</v>
      </c>
      <c r="M43" s="468"/>
      <c r="N43" s="383"/>
      <c r="O43" s="383"/>
      <c r="P43" s="383"/>
      <c r="Q43" s="383"/>
      <c r="R43" s="383"/>
    </row>
    <row r="44" spans="1:19" ht="14" customHeight="1" thickBot="1" x14ac:dyDescent="0.25">
      <c r="A44" s="453"/>
      <c r="B44" s="457"/>
      <c r="C44" s="458"/>
      <c r="D44" s="458"/>
      <c r="E44" s="458"/>
      <c r="F44" s="460"/>
      <c r="G44" s="460"/>
      <c r="H44" s="458"/>
      <c r="I44" s="458"/>
      <c r="J44" s="463"/>
      <c r="K44" s="464"/>
      <c r="L44" s="469"/>
      <c r="M44" s="469"/>
      <c r="N44" s="383"/>
      <c r="O44" s="383"/>
      <c r="P44" s="383"/>
      <c r="Q44" s="383"/>
      <c r="R44" s="383"/>
    </row>
    <row r="45" spans="1:19" ht="14" customHeight="1" thickBot="1" x14ac:dyDescent="0.25">
      <c r="A45" s="454"/>
      <c r="B45" s="62" t="s">
        <v>4</v>
      </c>
      <c r="C45" s="54" t="s">
        <v>5</v>
      </c>
      <c r="D45" s="53" t="s">
        <v>4</v>
      </c>
      <c r="E45" s="55" t="s">
        <v>5</v>
      </c>
      <c r="F45" s="53" t="s">
        <v>4</v>
      </c>
      <c r="G45" s="54" t="s">
        <v>5</v>
      </c>
      <c r="H45" s="53" t="s">
        <v>4</v>
      </c>
      <c r="I45" s="54" t="s">
        <v>5</v>
      </c>
      <c r="J45" s="53" t="s">
        <v>4</v>
      </c>
      <c r="K45" s="64" t="s">
        <v>5</v>
      </c>
      <c r="L45" s="65" t="s">
        <v>4</v>
      </c>
      <c r="M45" s="56" t="s">
        <v>5</v>
      </c>
      <c r="N45" s="383"/>
      <c r="O45"/>
      <c r="P45"/>
      <c r="Q45"/>
      <c r="R45"/>
      <c r="S45"/>
    </row>
    <row r="46" spans="1:19" ht="12.75" customHeight="1" x14ac:dyDescent="0.2">
      <c r="A46" s="444" t="s">
        <v>40</v>
      </c>
      <c r="B46" s="445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6"/>
      <c r="N46" s="383"/>
      <c r="P46" s="307"/>
      <c r="Q46" s="307"/>
      <c r="R46" s="307"/>
      <c r="S46" s="307"/>
    </row>
    <row r="47" spans="1:19" x14ac:dyDescent="0.2">
      <c r="A47" s="138" t="s">
        <v>7</v>
      </c>
      <c r="B47" s="165">
        <v>37</v>
      </c>
      <c r="C47" s="73">
        <v>2543554</v>
      </c>
      <c r="D47" s="96"/>
      <c r="E47" s="73"/>
      <c r="F47" s="96"/>
      <c r="G47" s="73"/>
      <c r="H47" s="96"/>
      <c r="I47" s="73"/>
      <c r="J47" s="96">
        <v>37</v>
      </c>
      <c r="K47" s="93">
        <v>2543554</v>
      </c>
      <c r="L47" s="87">
        <f t="shared" ref="L47:L51" si="11">J47/$J$78</f>
        <v>2.2924837512469255E-2</v>
      </c>
      <c r="M47" s="88">
        <f>K47/$K$78</f>
        <v>2.7918099482395257E-2</v>
      </c>
      <c r="P47" s="307"/>
      <c r="Q47" s="307"/>
      <c r="R47" s="307"/>
      <c r="S47" s="307"/>
    </row>
    <row r="48" spans="1:19" ht="12.75" customHeight="1" x14ac:dyDescent="0.2">
      <c r="A48" s="138" t="s">
        <v>8</v>
      </c>
      <c r="B48" s="165">
        <v>1</v>
      </c>
      <c r="C48" s="73">
        <v>209648</v>
      </c>
      <c r="D48" s="96">
        <v>39</v>
      </c>
      <c r="E48" s="73">
        <v>6106744</v>
      </c>
      <c r="F48" s="96"/>
      <c r="G48" s="73"/>
      <c r="H48" s="96"/>
      <c r="I48" s="73"/>
      <c r="J48" s="96">
        <v>40</v>
      </c>
      <c r="K48" s="93">
        <v>6316392</v>
      </c>
      <c r="L48" s="87">
        <f t="shared" si="11"/>
        <v>2.4783608121588384E-2</v>
      </c>
      <c r="M48" s="88">
        <f t="shared" ref="M48:M51" si="12">K48/$K$78</f>
        <v>6.9328844689676553E-2</v>
      </c>
      <c r="P48" s="307"/>
      <c r="Q48" s="307"/>
      <c r="R48" s="307"/>
      <c r="S48" s="307"/>
    </row>
    <row r="49" spans="1:19" x14ac:dyDescent="0.2">
      <c r="A49" s="138" t="s">
        <v>9</v>
      </c>
      <c r="B49" s="165">
        <v>34.15</v>
      </c>
      <c r="C49" s="73">
        <v>2166470</v>
      </c>
      <c r="D49" s="96">
        <v>271.67999999999995</v>
      </c>
      <c r="E49" s="73">
        <v>16687617.35</v>
      </c>
      <c r="F49" s="96">
        <v>17.549999999999997</v>
      </c>
      <c r="G49" s="73">
        <v>989071.95</v>
      </c>
      <c r="H49" s="96">
        <v>25.62</v>
      </c>
      <c r="I49" s="73">
        <v>1645545.7</v>
      </c>
      <c r="J49" s="96">
        <v>348.99999999999994</v>
      </c>
      <c r="K49" s="93">
        <v>21488705</v>
      </c>
      <c r="L49" s="87">
        <f t="shared" si="11"/>
        <v>0.21623698086085863</v>
      </c>
      <c r="M49" s="88">
        <f t="shared" si="12"/>
        <v>0.23586045507107156</v>
      </c>
      <c r="O49" s="307"/>
      <c r="P49" s="307"/>
      <c r="Q49" s="307"/>
      <c r="R49" s="307"/>
      <c r="S49" s="307"/>
    </row>
    <row r="50" spans="1:19" ht="12.75" customHeight="1" x14ac:dyDescent="0.2">
      <c r="A50" s="138" t="s">
        <v>10</v>
      </c>
      <c r="B50" s="165"/>
      <c r="C50" s="73"/>
      <c r="D50" s="96"/>
      <c r="E50" s="73"/>
      <c r="F50" s="96"/>
      <c r="G50" s="73"/>
      <c r="H50" s="96"/>
      <c r="I50" s="73"/>
      <c r="J50" s="96"/>
      <c r="K50" s="93"/>
      <c r="L50" s="87"/>
      <c r="M50" s="88"/>
      <c r="P50" s="307"/>
      <c r="Q50" s="307"/>
      <c r="R50" s="307"/>
      <c r="S50" s="307"/>
    </row>
    <row r="51" spans="1:19" x14ac:dyDescent="0.2">
      <c r="A51" s="138" t="s">
        <v>44</v>
      </c>
      <c r="B51" s="165"/>
      <c r="C51" s="73"/>
      <c r="D51" s="96">
        <v>0</v>
      </c>
      <c r="E51" s="73">
        <v>67339</v>
      </c>
      <c r="F51" s="96">
        <v>0</v>
      </c>
      <c r="G51" s="73">
        <v>36000</v>
      </c>
      <c r="H51" s="96">
        <v>0</v>
      </c>
      <c r="I51" s="73">
        <v>8000</v>
      </c>
      <c r="J51" s="96">
        <v>0</v>
      </c>
      <c r="K51" s="93">
        <v>111339</v>
      </c>
      <c r="L51" s="87">
        <f t="shared" si="11"/>
        <v>0</v>
      </c>
      <c r="M51" s="88">
        <f t="shared" si="12"/>
        <v>1.2220590867229103E-3</v>
      </c>
      <c r="O51" s="307"/>
      <c r="P51" s="307"/>
      <c r="Q51" s="307"/>
      <c r="R51" s="307"/>
      <c r="S51" s="307"/>
    </row>
    <row r="52" spans="1:19" x14ac:dyDescent="0.2">
      <c r="A52" s="138" t="s">
        <v>70</v>
      </c>
      <c r="B52" s="165"/>
      <c r="C52" s="73"/>
      <c r="D52" s="96"/>
      <c r="E52" s="73"/>
      <c r="F52" s="96"/>
      <c r="G52" s="73"/>
      <c r="H52" s="96"/>
      <c r="I52" s="73"/>
      <c r="J52" s="96"/>
      <c r="K52" s="93"/>
      <c r="L52" s="87"/>
      <c r="M52" s="88"/>
      <c r="O52" s="262"/>
      <c r="P52" s="393"/>
      <c r="Q52" s="262"/>
      <c r="R52" s="393"/>
      <c r="S52" s="142"/>
    </row>
    <row r="53" spans="1:19" x14ac:dyDescent="0.2">
      <c r="A53" s="138" t="s">
        <v>69</v>
      </c>
      <c r="B53" s="165"/>
      <c r="C53" s="73"/>
      <c r="D53" s="96"/>
      <c r="E53" s="73"/>
      <c r="F53" s="96"/>
      <c r="G53" s="73"/>
      <c r="H53" s="96"/>
      <c r="I53" s="73"/>
      <c r="J53" s="96"/>
      <c r="K53" s="93"/>
      <c r="L53" s="87"/>
      <c r="M53" s="88"/>
      <c r="O53" s="262"/>
      <c r="P53" s="393"/>
      <c r="Q53" s="262"/>
      <c r="R53" s="393"/>
      <c r="S53" s="142"/>
    </row>
    <row r="54" spans="1:19" ht="12.75" customHeight="1" x14ac:dyDescent="0.2">
      <c r="A54" s="61" t="s">
        <v>38</v>
      </c>
      <c r="B54" s="220">
        <f t="shared" ref="B54:M54" si="13">SUM(B47:B53)</f>
        <v>72.150000000000006</v>
      </c>
      <c r="C54" s="74">
        <f t="shared" si="13"/>
        <v>4919672</v>
      </c>
      <c r="D54" s="97">
        <f t="shared" si="13"/>
        <v>310.67999999999995</v>
      </c>
      <c r="E54" s="74">
        <f t="shared" si="13"/>
        <v>22861700.350000001</v>
      </c>
      <c r="F54" s="97">
        <f t="shared" si="13"/>
        <v>17.549999999999997</v>
      </c>
      <c r="G54" s="74">
        <f t="shared" si="13"/>
        <v>1025071.95</v>
      </c>
      <c r="H54" s="97">
        <f t="shared" si="13"/>
        <v>25.62</v>
      </c>
      <c r="I54" s="74">
        <f t="shared" si="13"/>
        <v>1653545.7</v>
      </c>
      <c r="J54" s="97">
        <f t="shared" si="13"/>
        <v>425.99999999999994</v>
      </c>
      <c r="K54" s="94">
        <f t="shared" si="13"/>
        <v>30459990</v>
      </c>
      <c r="L54" s="89">
        <f t="shared" si="13"/>
        <v>0.26394542649491626</v>
      </c>
      <c r="M54" s="90">
        <f t="shared" si="13"/>
        <v>0.33432945832986627</v>
      </c>
      <c r="O54" s="309"/>
      <c r="P54" s="309"/>
      <c r="Q54" s="309"/>
      <c r="R54" s="309"/>
      <c r="S54" s="309"/>
    </row>
    <row r="55" spans="1:19" x14ac:dyDescent="0.2">
      <c r="A55" s="147"/>
      <c r="B55" s="167"/>
      <c r="C55" s="199"/>
      <c r="D55" s="180"/>
      <c r="E55" s="204"/>
      <c r="F55" s="180"/>
      <c r="G55" s="204"/>
      <c r="H55" s="180"/>
      <c r="I55" s="204"/>
      <c r="J55" s="180"/>
      <c r="K55" s="204"/>
      <c r="L55" s="190"/>
      <c r="M55" s="209"/>
      <c r="O55" s="309"/>
      <c r="P55" s="309"/>
      <c r="Q55" s="309"/>
      <c r="R55" s="309"/>
      <c r="S55" s="309"/>
    </row>
    <row r="56" spans="1:19" ht="12.75" customHeight="1" x14ac:dyDescent="0.2">
      <c r="A56" s="447" t="s">
        <v>11</v>
      </c>
      <c r="B56" s="448"/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9"/>
      <c r="O56" s="12"/>
      <c r="P56" s="12"/>
      <c r="Q56" s="12"/>
      <c r="R56" s="12"/>
      <c r="S56" s="12"/>
    </row>
    <row r="57" spans="1:19" x14ac:dyDescent="0.2">
      <c r="A57" s="148" t="s">
        <v>12</v>
      </c>
      <c r="B57" s="165"/>
      <c r="C57" s="73"/>
      <c r="D57" s="96">
        <v>326.90999999999997</v>
      </c>
      <c r="E57" s="73">
        <v>27266563.77</v>
      </c>
      <c r="F57" s="96"/>
      <c r="G57" s="73"/>
      <c r="H57" s="96"/>
      <c r="I57" s="73"/>
      <c r="J57" s="96">
        <v>326.90999999999997</v>
      </c>
      <c r="K57" s="93">
        <v>27266563.77</v>
      </c>
      <c r="L57" s="87">
        <f t="shared" ref="L57:L63" si="14">J57/$J$78</f>
        <v>0.20255023327571145</v>
      </c>
      <c r="M57" s="88">
        <f t="shared" ref="M57:M63" si="15">K57/$K$78</f>
        <v>0.29927834827722716</v>
      </c>
      <c r="O57" s="12"/>
      <c r="P57" s="12"/>
      <c r="Q57" s="12"/>
      <c r="R57" s="12"/>
      <c r="S57" s="12"/>
    </row>
    <row r="58" spans="1:19" ht="12.75" customHeight="1" x14ac:dyDescent="0.2">
      <c r="A58" s="138" t="s">
        <v>13</v>
      </c>
      <c r="B58" s="165"/>
      <c r="C58" s="73"/>
      <c r="D58" s="96">
        <v>106</v>
      </c>
      <c r="E58" s="73">
        <v>5355754.6599999992</v>
      </c>
      <c r="F58" s="96">
        <v>2</v>
      </c>
      <c r="G58" s="73">
        <v>121462</v>
      </c>
      <c r="H58" s="96"/>
      <c r="I58" s="73"/>
      <c r="J58" s="96">
        <v>108</v>
      </c>
      <c r="K58" s="93">
        <v>5477216.6599999992</v>
      </c>
      <c r="L58" s="87">
        <f t="shared" si="14"/>
        <v>6.6915741928288641E-2</v>
      </c>
      <c r="M58" s="88">
        <f t="shared" si="15"/>
        <v>6.0118039404908508E-2</v>
      </c>
      <c r="O58" s="306"/>
      <c r="P58" s="306"/>
      <c r="Q58" s="306"/>
      <c r="R58" s="306"/>
      <c r="S58" s="306"/>
    </row>
    <row r="59" spans="1:19" x14ac:dyDescent="0.2">
      <c r="A59" s="138" t="s">
        <v>14</v>
      </c>
      <c r="B59" s="165"/>
      <c r="C59" s="73"/>
      <c r="D59" s="96">
        <v>52.880000000000074</v>
      </c>
      <c r="E59" s="73">
        <v>929987.41999999981</v>
      </c>
      <c r="F59" s="96">
        <v>6.3999999999999995</v>
      </c>
      <c r="G59" s="73">
        <v>190274.74</v>
      </c>
      <c r="H59" s="96">
        <v>0.67</v>
      </c>
      <c r="I59" s="73">
        <v>15959.83</v>
      </c>
      <c r="J59" s="96">
        <v>59.950000000000074</v>
      </c>
      <c r="K59" s="93">
        <v>1136221.9899999998</v>
      </c>
      <c r="L59" s="87">
        <f t="shared" si="14"/>
        <v>3.7144432672230637E-2</v>
      </c>
      <c r="M59" s="88">
        <f t="shared" si="15"/>
        <v>1.2471195245276925E-2</v>
      </c>
      <c r="O59" s="306"/>
      <c r="P59" s="306"/>
      <c r="Q59" s="306"/>
      <c r="R59" s="306"/>
      <c r="S59" s="306"/>
    </row>
    <row r="60" spans="1:19" x14ac:dyDescent="0.2">
      <c r="A60" s="138" t="s">
        <v>15</v>
      </c>
      <c r="B60" s="165"/>
      <c r="C60" s="73"/>
      <c r="D60" s="96">
        <v>29.5</v>
      </c>
      <c r="E60" s="73">
        <v>3200658</v>
      </c>
      <c r="F60" s="96"/>
      <c r="G60" s="73"/>
      <c r="H60" s="96"/>
      <c r="I60" s="73"/>
      <c r="J60" s="96">
        <v>29.5</v>
      </c>
      <c r="K60" s="93">
        <v>3200658</v>
      </c>
      <c r="L60" s="87">
        <f t="shared" si="14"/>
        <v>1.8277910989671433E-2</v>
      </c>
      <c r="M60" s="88">
        <f t="shared" si="15"/>
        <v>3.5130486104530997E-2</v>
      </c>
      <c r="O60" s="306"/>
      <c r="P60" s="306"/>
      <c r="Q60" s="306"/>
      <c r="R60" s="306"/>
      <c r="S60" s="306"/>
    </row>
    <row r="61" spans="1:19" x14ac:dyDescent="0.2">
      <c r="A61" s="154" t="s">
        <v>16</v>
      </c>
      <c r="B61" s="165"/>
      <c r="C61" s="73"/>
      <c r="D61" s="394">
        <v>0</v>
      </c>
      <c r="E61" s="395">
        <v>3600</v>
      </c>
      <c r="F61" s="96">
        <v>1</v>
      </c>
      <c r="G61" s="73">
        <v>70000</v>
      </c>
      <c r="H61" s="96"/>
      <c r="I61" s="73"/>
      <c r="J61" s="96">
        <v>1</v>
      </c>
      <c r="K61" s="93">
        <v>73600</v>
      </c>
      <c r="L61" s="87">
        <f t="shared" si="14"/>
        <v>6.1959020303970966E-4</v>
      </c>
      <c r="M61" s="88">
        <f t="shared" si="15"/>
        <v>8.0783506931808439E-4</v>
      </c>
      <c r="O61" s="12"/>
      <c r="P61" s="396"/>
      <c r="Q61" s="397"/>
      <c r="R61" s="396"/>
      <c r="S61" s="398"/>
    </row>
    <row r="62" spans="1:19" ht="12.75" customHeight="1" x14ac:dyDescent="0.2">
      <c r="A62" s="148" t="s">
        <v>17</v>
      </c>
      <c r="B62" s="165"/>
      <c r="C62" s="73"/>
      <c r="D62" s="96">
        <v>13</v>
      </c>
      <c r="E62" s="73">
        <v>1044644</v>
      </c>
      <c r="F62" s="96"/>
      <c r="G62" s="73"/>
      <c r="H62" s="96"/>
      <c r="I62" s="73"/>
      <c r="J62" s="96">
        <v>13</v>
      </c>
      <c r="K62" s="93">
        <v>1044644</v>
      </c>
      <c r="L62" s="87">
        <f t="shared" si="14"/>
        <v>8.0546726395162253E-3</v>
      </c>
      <c r="M62" s="88">
        <f t="shared" si="15"/>
        <v>1.1466033398814144E-2</v>
      </c>
      <c r="O62" s="309"/>
      <c r="P62" s="309"/>
      <c r="Q62" s="309"/>
      <c r="R62" s="309"/>
      <c r="S62" s="309"/>
    </row>
    <row r="63" spans="1:19" x14ac:dyDescent="0.2">
      <c r="A63" s="148" t="s">
        <v>90</v>
      </c>
      <c r="B63" s="165"/>
      <c r="C63" s="73"/>
      <c r="D63" s="96">
        <v>3</v>
      </c>
      <c r="E63" s="73">
        <v>255319</v>
      </c>
      <c r="F63" s="96"/>
      <c r="G63" s="73"/>
      <c r="H63" s="96"/>
      <c r="I63" s="73"/>
      <c r="J63" s="96">
        <v>3</v>
      </c>
      <c r="K63" s="93">
        <v>255319</v>
      </c>
      <c r="L63" s="87">
        <f t="shared" si="14"/>
        <v>1.8587706091191289E-3</v>
      </c>
      <c r="M63" s="88">
        <f t="shared" si="15"/>
        <v>2.8023864410764128E-3</v>
      </c>
      <c r="O63" s="309"/>
      <c r="P63" s="309"/>
      <c r="Q63" s="309"/>
      <c r="R63" s="309"/>
      <c r="S63" s="309"/>
    </row>
    <row r="64" spans="1:19" x14ac:dyDescent="0.2">
      <c r="A64" s="148" t="s">
        <v>18</v>
      </c>
      <c r="B64" s="165"/>
      <c r="C64" s="73"/>
      <c r="D64" s="96">
        <v>9</v>
      </c>
      <c r="E64" s="73">
        <v>411080.15</v>
      </c>
      <c r="F64" s="96">
        <v>1</v>
      </c>
      <c r="G64" s="73">
        <v>60000</v>
      </c>
      <c r="H64" s="96"/>
      <c r="I64" s="73"/>
      <c r="J64" s="96">
        <v>10</v>
      </c>
      <c r="K64" s="93">
        <v>471080.15</v>
      </c>
      <c r="L64" s="87">
        <f>J64/$J$78</f>
        <v>6.195902030397096E-3</v>
      </c>
      <c r="M64" s="88">
        <f>K64/$K$78</f>
        <v>5.1705851308372778E-3</v>
      </c>
      <c r="O64" s="309"/>
      <c r="P64" s="309"/>
      <c r="Q64" s="309"/>
      <c r="R64" s="309"/>
      <c r="S64" s="309"/>
    </row>
    <row r="65" spans="1:19" x14ac:dyDescent="0.2">
      <c r="A65" s="155" t="s">
        <v>45</v>
      </c>
      <c r="B65" s="165"/>
      <c r="C65" s="73"/>
      <c r="D65" s="96">
        <v>0</v>
      </c>
      <c r="E65" s="73">
        <v>36000</v>
      </c>
      <c r="F65" s="96"/>
      <c r="G65" s="73"/>
      <c r="H65" s="96"/>
      <c r="I65" s="73"/>
      <c r="J65" s="96">
        <v>0</v>
      </c>
      <c r="K65" s="93">
        <v>36000</v>
      </c>
      <c r="L65" s="87">
        <f>J65/$J$78</f>
        <v>0</v>
      </c>
      <c r="M65" s="88">
        <f>K65/$K$78</f>
        <v>3.9513671868819346E-4</v>
      </c>
      <c r="O65" s="309"/>
      <c r="P65" s="309"/>
      <c r="Q65" s="309"/>
      <c r="R65" s="309"/>
      <c r="S65" s="309"/>
    </row>
    <row r="66" spans="1:19" x14ac:dyDescent="0.2">
      <c r="A66" s="155" t="s">
        <v>71</v>
      </c>
      <c r="B66" s="165"/>
      <c r="C66" s="73"/>
      <c r="D66" s="96"/>
      <c r="E66" s="73"/>
      <c r="F66" s="96"/>
      <c r="G66" s="73"/>
      <c r="H66" s="96"/>
      <c r="I66" s="73"/>
      <c r="J66" s="96"/>
      <c r="K66" s="93"/>
      <c r="L66" s="87"/>
      <c r="M66" s="88"/>
      <c r="O66" s="262"/>
      <c r="P66" s="393"/>
      <c r="Q66" s="262"/>
      <c r="R66" s="393"/>
      <c r="S66" s="142"/>
    </row>
    <row r="67" spans="1:19" x14ac:dyDescent="0.2">
      <c r="A67" s="61" t="s">
        <v>38</v>
      </c>
      <c r="B67" s="97">
        <f>SUM(B57:B66)</f>
        <v>0</v>
      </c>
      <c r="C67" s="74">
        <f t="shared" ref="C67:M67" si="16">SUM(C57:C66)</f>
        <v>0</v>
      </c>
      <c r="D67" s="97">
        <f t="shared" si="16"/>
        <v>540.29</v>
      </c>
      <c r="E67" s="74">
        <f t="shared" si="16"/>
        <v>38503606.999999993</v>
      </c>
      <c r="F67" s="97">
        <f t="shared" si="16"/>
        <v>10.399999999999999</v>
      </c>
      <c r="G67" s="74">
        <f t="shared" si="16"/>
        <v>441736.74</v>
      </c>
      <c r="H67" s="97">
        <f t="shared" si="16"/>
        <v>0.67</v>
      </c>
      <c r="I67" s="74">
        <f t="shared" si="16"/>
        <v>15959.83</v>
      </c>
      <c r="J67" s="97">
        <f t="shared" si="16"/>
        <v>551.36</v>
      </c>
      <c r="K67" s="74">
        <f t="shared" si="16"/>
        <v>38961303.57</v>
      </c>
      <c r="L67" s="89">
        <f t="shared" si="16"/>
        <v>0.3416172543479743</v>
      </c>
      <c r="M67" s="90">
        <f t="shared" si="16"/>
        <v>0.42764004579067766</v>
      </c>
      <c r="O67" s="262"/>
      <c r="P67" s="393"/>
      <c r="Q67" s="262"/>
      <c r="R67" s="393"/>
      <c r="S67" s="142"/>
    </row>
    <row r="68" spans="1:19" x14ac:dyDescent="0.2">
      <c r="A68" s="147"/>
      <c r="B68" s="168"/>
      <c r="C68" s="199"/>
      <c r="D68" s="180"/>
      <c r="E68" s="204"/>
      <c r="F68" s="180"/>
      <c r="G68" s="204"/>
      <c r="H68" s="180"/>
      <c r="I68" s="204"/>
      <c r="J68" s="180"/>
      <c r="K68" s="204"/>
      <c r="L68" s="190"/>
      <c r="M68" s="209"/>
      <c r="O68" s="262"/>
      <c r="P68" s="393"/>
      <c r="Q68" s="262"/>
      <c r="R68" s="393"/>
      <c r="S68" s="142"/>
    </row>
    <row r="69" spans="1:19" x14ac:dyDescent="0.2">
      <c r="A69" s="447" t="s">
        <v>41</v>
      </c>
      <c r="B69" s="448"/>
      <c r="C69" s="448"/>
      <c r="D69" s="448"/>
      <c r="E69" s="448"/>
      <c r="F69" s="448"/>
      <c r="G69" s="448"/>
      <c r="H69" s="448"/>
      <c r="I69" s="448"/>
      <c r="J69" s="448"/>
      <c r="K69" s="448"/>
      <c r="L69" s="448"/>
      <c r="M69" s="449"/>
      <c r="O69" s="262"/>
      <c r="P69" s="393"/>
      <c r="Q69" s="262"/>
      <c r="R69" s="393"/>
      <c r="S69" s="142"/>
    </row>
    <row r="70" spans="1:19" x14ac:dyDescent="0.2">
      <c r="A70" s="138" t="s">
        <v>20</v>
      </c>
      <c r="B70" s="165">
        <v>21</v>
      </c>
      <c r="C70" s="73">
        <v>679809</v>
      </c>
      <c r="D70" s="96">
        <v>205.06</v>
      </c>
      <c r="E70" s="73">
        <v>7088077</v>
      </c>
      <c r="F70" s="96">
        <v>14</v>
      </c>
      <c r="G70" s="73">
        <v>467571</v>
      </c>
      <c r="H70" s="96">
        <v>8.9499999999999993</v>
      </c>
      <c r="I70" s="73">
        <v>272611.96999999997</v>
      </c>
      <c r="J70" s="96">
        <v>249.01</v>
      </c>
      <c r="K70" s="93">
        <v>8508068.9700000007</v>
      </c>
      <c r="L70" s="87">
        <f>J70/$J$78</f>
        <v>0.15428415645891808</v>
      </c>
      <c r="M70" s="88">
        <f t="shared" ref="M70:M75" si="17">K70/$K$78</f>
        <v>9.338473486607328E-2</v>
      </c>
      <c r="O70" s="262"/>
      <c r="P70" s="393"/>
      <c r="Q70" s="262"/>
      <c r="R70" s="393"/>
      <c r="S70" s="142"/>
    </row>
    <row r="71" spans="1:19" x14ac:dyDescent="0.2">
      <c r="A71" s="138" t="s">
        <v>21</v>
      </c>
      <c r="B71" s="165">
        <v>18</v>
      </c>
      <c r="C71" s="73">
        <v>628894.5</v>
      </c>
      <c r="D71" s="96">
        <v>84</v>
      </c>
      <c r="E71" s="73">
        <v>3511079.5</v>
      </c>
      <c r="F71" s="96">
        <v>5</v>
      </c>
      <c r="G71" s="73">
        <v>194883</v>
      </c>
      <c r="H71" s="96">
        <v>5</v>
      </c>
      <c r="I71" s="73">
        <v>208923</v>
      </c>
      <c r="J71" s="96">
        <v>112</v>
      </c>
      <c r="K71" s="93">
        <v>4543780</v>
      </c>
      <c r="L71" s="87">
        <f t="shared" ref="L71:L75" si="18">J71/$J$78</f>
        <v>6.939410274044748E-2</v>
      </c>
      <c r="M71" s="88">
        <f t="shared" si="17"/>
        <v>4.9872619990028878E-2</v>
      </c>
      <c r="O71" s="262"/>
      <c r="P71" s="393"/>
      <c r="Q71" s="262"/>
      <c r="R71" s="393"/>
      <c r="S71" s="142"/>
    </row>
    <row r="72" spans="1:19" x14ac:dyDescent="0.2">
      <c r="A72" s="138" t="s">
        <v>22</v>
      </c>
      <c r="B72" s="165">
        <v>1</v>
      </c>
      <c r="C72" s="73">
        <v>39083.199999999997</v>
      </c>
      <c r="D72" s="96">
        <v>25.1</v>
      </c>
      <c r="E72" s="73">
        <v>1236287.5199999998</v>
      </c>
      <c r="F72" s="96"/>
      <c r="G72" s="73"/>
      <c r="H72" s="96"/>
      <c r="I72" s="73"/>
      <c r="J72" s="96">
        <v>26.1</v>
      </c>
      <c r="K72" s="93">
        <v>1275370.7199999997</v>
      </c>
      <c r="L72" s="87">
        <f t="shared" si="18"/>
        <v>1.6171304299336421E-2</v>
      </c>
      <c r="M72" s="88">
        <f t="shared" si="17"/>
        <v>1.3998494483661073E-2</v>
      </c>
      <c r="O72" s="262"/>
      <c r="P72" s="393"/>
      <c r="Q72" s="262"/>
      <c r="R72" s="393"/>
      <c r="S72" s="142"/>
    </row>
    <row r="73" spans="1:19" x14ac:dyDescent="0.2">
      <c r="A73" s="138" t="s">
        <v>23</v>
      </c>
      <c r="B73" s="165">
        <v>64.5</v>
      </c>
      <c r="C73" s="73">
        <v>1689840.75</v>
      </c>
      <c r="D73" s="96">
        <v>96</v>
      </c>
      <c r="E73" s="73">
        <v>2460432</v>
      </c>
      <c r="F73" s="96">
        <v>10</v>
      </c>
      <c r="G73" s="73">
        <v>261729</v>
      </c>
      <c r="H73" s="96">
        <v>1</v>
      </c>
      <c r="I73" s="73">
        <v>31980</v>
      </c>
      <c r="J73" s="96">
        <v>171.5</v>
      </c>
      <c r="K73" s="93">
        <v>4443981.75</v>
      </c>
      <c r="L73" s="87">
        <f t="shared" si="18"/>
        <v>0.1062597198213102</v>
      </c>
      <c r="M73" s="88">
        <f t="shared" si="17"/>
        <v>4.8777232405700435E-2</v>
      </c>
      <c r="O73" s="262"/>
      <c r="P73" s="393"/>
      <c r="Q73" s="262"/>
      <c r="R73" s="393"/>
      <c r="S73" s="142"/>
    </row>
    <row r="74" spans="1:19" x14ac:dyDescent="0.2">
      <c r="A74" s="138" t="s">
        <v>24</v>
      </c>
      <c r="B74" s="165">
        <v>19</v>
      </c>
      <c r="C74" s="73">
        <v>701785.5</v>
      </c>
      <c r="D74" s="96">
        <v>30</v>
      </c>
      <c r="E74" s="73">
        <v>1198255.5</v>
      </c>
      <c r="F74" s="96"/>
      <c r="G74" s="73"/>
      <c r="H74" s="96">
        <v>4</v>
      </c>
      <c r="I74" s="73">
        <v>103974</v>
      </c>
      <c r="J74" s="96">
        <v>53</v>
      </c>
      <c r="K74" s="93">
        <v>2004015</v>
      </c>
      <c r="L74" s="87">
        <f t="shared" si="18"/>
        <v>3.2838280761104607E-2</v>
      </c>
      <c r="M74" s="88">
        <f t="shared" si="17"/>
        <v>2.1996108647275556E-2</v>
      </c>
      <c r="O74" s="262"/>
      <c r="P74" s="393"/>
      <c r="Q74" s="262"/>
      <c r="R74" s="393"/>
      <c r="S74" s="142"/>
    </row>
    <row r="75" spans="1:19" x14ac:dyDescent="0.2">
      <c r="A75" s="138" t="s">
        <v>25</v>
      </c>
      <c r="B75" s="165">
        <v>8</v>
      </c>
      <c r="C75" s="73">
        <v>319234.5</v>
      </c>
      <c r="D75" s="96">
        <v>6</v>
      </c>
      <c r="E75" s="73">
        <v>210502.5</v>
      </c>
      <c r="F75" s="96">
        <v>8</v>
      </c>
      <c r="G75" s="73">
        <v>262528.5</v>
      </c>
      <c r="H75" s="96">
        <v>3</v>
      </c>
      <c r="I75" s="73">
        <v>118930.5</v>
      </c>
      <c r="J75" s="96">
        <v>25</v>
      </c>
      <c r="K75" s="93">
        <v>911196</v>
      </c>
      <c r="L75" s="87">
        <f t="shared" si="18"/>
        <v>1.5489755075992741E-2</v>
      </c>
      <c r="M75" s="88">
        <f t="shared" si="17"/>
        <v>1.0001305486716865E-2</v>
      </c>
      <c r="O75" s="262"/>
      <c r="P75" s="393"/>
      <c r="Q75" s="262"/>
      <c r="R75" s="393"/>
      <c r="S75" s="142"/>
    </row>
    <row r="76" spans="1:19" x14ac:dyDescent="0.2">
      <c r="A76" s="146" t="s">
        <v>38</v>
      </c>
      <c r="B76" s="166">
        <f>SUM(B70:B75)</f>
        <v>131.5</v>
      </c>
      <c r="C76" s="74">
        <f t="shared" ref="C76:M76" si="19">SUM(C70:C75)</f>
        <v>4058647.45</v>
      </c>
      <c r="D76" s="97">
        <f>SUM(D70:D75)</f>
        <v>446.16</v>
      </c>
      <c r="E76" s="74">
        <f t="shared" si="19"/>
        <v>15704634.02</v>
      </c>
      <c r="F76" s="97">
        <f>SUM(F70:F75)</f>
        <v>37</v>
      </c>
      <c r="G76" s="74">
        <f t="shared" si="19"/>
        <v>1186711.5</v>
      </c>
      <c r="H76" s="97">
        <f>SUM(H70:H75)</f>
        <v>21.95</v>
      </c>
      <c r="I76" s="74">
        <f t="shared" si="19"/>
        <v>736419.47</v>
      </c>
      <c r="J76" s="97">
        <f>SUM(J70:J75)</f>
        <v>636.61</v>
      </c>
      <c r="K76" s="94">
        <f t="shared" si="19"/>
        <v>21686412.440000001</v>
      </c>
      <c r="L76" s="91">
        <f t="shared" si="19"/>
        <v>0.39443731915710956</v>
      </c>
      <c r="M76" s="92">
        <f t="shared" si="19"/>
        <v>0.23803049587945613</v>
      </c>
      <c r="O76" s="262"/>
      <c r="P76" s="393"/>
      <c r="Q76" s="262"/>
      <c r="R76" s="393"/>
      <c r="S76" s="142"/>
    </row>
    <row r="77" spans="1:19" x14ac:dyDescent="0.2">
      <c r="A77" s="149"/>
      <c r="B77" s="169"/>
      <c r="C77" s="75"/>
      <c r="D77" s="182"/>
      <c r="E77" s="205"/>
      <c r="F77" s="182"/>
      <c r="G77" s="205"/>
      <c r="H77" s="182"/>
      <c r="I77" s="205"/>
      <c r="J77" s="182"/>
      <c r="K77" s="205"/>
      <c r="L77" s="305"/>
      <c r="M77" s="210"/>
    </row>
    <row r="78" spans="1:19" x14ac:dyDescent="0.2">
      <c r="A78" s="150" t="s">
        <v>26</v>
      </c>
      <c r="B78" s="170">
        <f t="shared" ref="B78:M78" si="20">SUM(B54,B67,B76)</f>
        <v>203.65</v>
      </c>
      <c r="C78" s="76">
        <f t="shared" si="20"/>
        <v>8978319.4499999993</v>
      </c>
      <c r="D78" s="98">
        <f t="shared" si="20"/>
        <v>1297.1299999999999</v>
      </c>
      <c r="E78" s="76">
        <f t="shared" si="20"/>
        <v>77069941.36999999</v>
      </c>
      <c r="F78" s="98">
        <f t="shared" si="20"/>
        <v>64.949999999999989</v>
      </c>
      <c r="G78" s="76">
        <f t="shared" si="20"/>
        <v>2653520.19</v>
      </c>
      <c r="H78" s="98">
        <f t="shared" si="20"/>
        <v>48.24</v>
      </c>
      <c r="I78" s="76">
        <f t="shared" si="20"/>
        <v>2405925</v>
      </c>
      <c r="J78" s="98">
        <f t="shared" si="20"/>
        <v>1613.9699999999998</v>
      </c>
      <c r="K78" s="95">
        <f t="shared" si="20"/>
        <v>91107706.00999999</v>
      </c>
      <c r="L78" s="229">
        <f t="shared" si="20"/>
        <v>1</v>
      </c>
      <c r="M78" s="214">
        <f t="shared" si="20"/>
        <v>1</v>
      </c>
    </row>
    <row r="79" spans="1:19" x14ac:dyDescent="0.2">
      <c r="A79" s="151"/>
      <c r="B79" s="167"/>
      <c r="C79" s="199"/>
      <c r="D79" s="183"/>
      <c r="E79" s="120"/>
      <c r="F79" s="183"/>
      <c r="G79" s="120"/>
      <c r="H79" s="183"/>
      <c r="I79" s="207"/>
      <c r="J79" s="183"/>
      <c r="K79" s="207"/>
      <c r="L79" s="190"/>
      <c r="M79" s="209"/>
    </row>
    <row r="80" spans="1:19" ht="15" thickBot="1" x14ac:dyDescent="0.25">
      <c r="A80" s="152" t="s">
        <v>39</v>
      </c>
      <c r="B80" s="215">
        <f>B78/$J$78</f>
        <v>0.12617954484903687</v>
      </c>
      <c r="C80" s="86">
        <f>C78/$K$78</f>
        <v>9.8546213522427373E-2</v>
      </c>
      <c r="D80" s="86">
        <f>D78/$J$78</f>
        <v>0.80368904006889841</v>
      </c>
      <c r="E80" s="86">
        <f>E78/$K$78</f>
        <v>0.84592121506759033</v>
      </c>
      <c r="F80" s="100">
        <f>F78/$J$78</f>
        <v>4.0242383687429134E-2</v>
      </c>
      <c r="G80" s="86">
        <f>G78/$K$78</f>
        <v>2.912509057915199E-2</v>
      </c>
      <c r="H80" s="101">
        <f>H78/$J$78</f>
        <v>2.9889031394635591E-2</v>
      </c>
      <c r="I80" s="86">
        <f>I78/$K$78</f>
        <v>2.6407480830830329E-2</v>
      </c>
      <c r="J80" s="86">
        <f>J78/$J$78</f>
        <v>1</v>
      </c>
      <c r="K80" s="86">
        <f>K78/$K$78</f>
        <v>1</v>
      </c>
      <c r="L80" s="191"/>
      <c r="M80" s="211"/>
    </row>
    <row r="81" spans="1:18" ht="6.75" customHeight="1" x14ac:dyDescent="0.2">
      <c r="A81" s="18"/>
      <c r="B81" s="171"/>
      <c r="C81" s="200"/>
      <c r="D81" s="171"/>
      <c r="E81" s="203"/>
      <c r="F81" s="171"/>
      <c r="G81" s="203"/>
      <c r="H81" s="171"/>
      <c r="I81" s="200"/>
      <c r="J81" s="189"/>
      <c r="K81" s="208"/>
      <c r="L81" s="192"/>
      <c r="M81" s="212"/>
    </row>
    <row r="82" spans="1:18" x14ac:dyDescent="0.2">
      <c r="A82" s="25" t="s">
        <v>27</v>
      </c>
      <c r="B82" s="23"/>
      <c r="C82" s="383"/>
      <c r="D82" s="23"/>
      <c r="E82" s="23"/>
      <c r="F82" s="23"/>
      <c r="G82" s="23"/>
      <c r="H82" s="23"/>
      <c r="I82" s="23"/>
      <c r="J82" s="20"/>
      <c r="K82" s="21"/>
      <c r="L82" s="22"/>
      <c r="M82" s="9"/>
      <c r="N82" s="383"/>
      <c r="O82" s="383"/>
      <c r="P82" s="383"/>
      <c r="Q82" s="383"/>
      <c r="R82" s="383"/>
    </row>
    <row r="83" spans="1:18" x14ac:dyDescent="0.2">
      <c r="A83" s="25" t="s">
        <v>104</v>
      </c>
      <c r="B83" s="23"/>
      <c r="C83" s="383"/>
      <c r="D83" s="23"/>
      <c r="E83" s="23"/>
      <c r="F83" s="25"/>
      <c r="G83" s="24"/>
      <c r="H83" s="20"/>
      <c r="I83" s="21"/>
      <c r="J83" s="23"/>
      <c r="K83" s="23"/>
      <c r="L83" s="23"/>
      <c r="M83" s="9"/>
      <c r="N83" s="383"/>
      <c r="O83" s="383"/>
      <c r="P83" s="383"/>
      <c r="Q83" s="383"/>
      <c r="R83" s="383"/>
    </row>
    <row r="84" spans="1:18" x14ac:dyDescent="0.2">
      <c r="A84" s="25" t="s">
        <v>28</v>
      </c>
      <c r="B84" s="23"/>
      <c r="C84" s="383"/>
      <c r="D84" s="23"/>
      <c r="E84" s="23"/>
      <c r="F84" s="23"/>
      <c r="G84" s="23"/>
      <c r="H84" s="23"/>
      <c r="I84" s="23"/>
      <c r="J84" s="26"/>
      <c r="K84" s="19"/>
      <c r="L84" s="9"/>
      <c r="M84" s="9"/>
      <c r="N84" s="383"/>
      <c r="O84" s="383"/>
      <c r="P84" s="383"/>
      <c r="Q84" s="383"/>
      <c r="R84" s="383"/>
    </row>
    <row r="85" spans="1:18" x14ac:dyDescent="0.2">
      <c r="A85" s="25" t="s">
        <v>29</v>
      </c>
      <c r="B85" s="383"/>
      <c r="C85" s="383"/>
      <c r="D85" s="383"/>
      <c r="E85" s="383"/>
      <c r="F85" s="383"/>
      <c r="G85" s="383"/>
      <c r="H85" s="383"/>
      <c r="I85" s="383"/>
      <c r="J85" s="383"/>
      <c r="K85" s="383"/>
      <c r="L85" s="383"/>
      <c r="M85" s="383"/>
      <c r="N85" s="383"/>
      <c r="O85" s="383"/>
      <c r="P85" s="383"/>
      <c r="Q85" s="383"/>
      <c r="R85" s="383"/>
    </row>
    <row r="86" spans="1:18" x14ac:dyDescent="0.2">
      <c r="A86" s="25" t="s">
        <v>64</v>
      </c>
      <c r="B86" s="383"/>
      <c r="C86" s="38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383"/>
      <c r="Q86" s="383"/>
      <c r="R86" s="383"/>
    </row>
    <row r="87" spans="1:18" x14ac:dyDescent="0.2">
      <c r="A87" s="25" t="s">
        <v>105</v>
      </c>
    </row>
    <row r="88" spans="1:18" ht="12.75" customHeight="1" x14ac:dyDescent="0.2">
      <c r="A88" s="12"/>
      <c r="B88"/>
      <c r="C88"/>
      <c r="D88"/>
      <c r="E88"/>
    </row>
    <row r="89" spans="1:18" ht="15" x14ac:dyDescent="0.2">
      <c r="B89"/>
      <c r="C89"/>
      <c r="D89"/>
      <c r="E89"/>
    </row>
    <row r="90" spans="1:18" x14ac:dyDescent="0.2">
      <c r="E90" s="383"/>
    </row>
    <row r="91" spans="1:18" x14ac:dyDescent="0.2">
      <c r="E91" s="383"/>
    </row>
    <row r="92" spans="1:18" x14ac:dyDescent="0.2">
      <c r="E92" s="383"/>
    </row>
    <row r="93" spans="1:18" x14ac:dyDescent="0.2">
      <c r="E93" s="383"/>
    </row>
    <row r="94" spans="1:18" x14ac:dyDescent="0.2">
      <c r="E94" s="383"/>
    </row>
    <row r="95" spans="1:18" x14ac:dyDescent="0.2">
      <c r="E95" s="383"/>
    </row>
    <row r="96" spans="1:18" x14ac:dyDescent="0.2">
      <c r="E96" s="383"/>
    </row>
  </sheetData>
  <mergeCells count="20">
    <mergeCell ref="L43:M44"/>
    <mergeCell ref="A46:M46"/>
    <mergeCell ref="A56:M56"/>
    <mergeCell ref="A69:M69"/>
    <mergeCell ref="A43:A45"/>
    <mergeCell ref="B43:C44"/>
    <mergeCell ref="D43:E44"/>
    <mergeCell ref="F43:G44"/>
    <mergeCell ref="H43:I44"/>
    <mergeCell ref="J43:K44"/>
    <mergeCell ref="A1:Q1"/>
    <mergeCell ref="A3:A5"/>
    <mergeCell ref="B3:C4"/>
    <mergeCell ref="D3:E4"/>
    <mergeCell ref="F3:G4"/>
    <mergeCell ref="H3:I4"/>
    <mergeCell ref="J3:K4"/>
    <mergeCell ref="L3:M4"/>
    <mergeCell ref="N3:O4"/>
    <mergeCell ref="P3:Q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95"/>
  <sheetViews>
    <sheetView tabSelected="1" workbookViewId="0">
      <selection sqref="A1:Q1"/>
    </sheetView>
  </sheetViews>
  <sheetFormatPr baseColWidth="10" defaultColWidth="9.1640625" defaultRowHeight="14" x14ac:dyDescent="0.2"/>
  <cols>
    <col min="1" max="1" width="28.1640625" style="383" customWidth="1"/>
    <col min="2" max="2" width="6.6640625" style="392" customWidth="1"/>
    <col min="3" max="3" width="10.6640625" style="391" customWidth="1"/>
    <col min="4" max="4" width="6.6640625" style="392" customWidth="1"/>
    <col min="5" max="5" width="10.6640625" style="391" customWidth="1"/>
    <col min="6" max="6" width="6.6640625" style="392" customWidth="1"/>
    <col min="7" max="7" width="10.6640625" style="391" customWidth="1"/>
    <col min="8" max="8" width="6.6640625" style="392" customWidth="1"/>
    <col min="9" max="9" width="10.6640625" style="391" customWidth="1"/>
    <col min="10" max="10" width="6.6640625" style="392" customWidth="1"/>
    <col min="11" max="11" width="10.6640625" style="391" customWidth="1"/>
    <col min="12" max="12" width="6.6640625" style="392" customWidth="1"/>
    <col min="13" max="13" width="10.6640625" style="391" customWidth="1"/>
    <col min="14" max="14" width="6.6640625" style="392" customWidth="1"/>
    <col min="15" max="15" width="10.6640625" style="391" customWidth="1"/>
    <col min="16" max="16" width="6.83203125" style="392" customWidth="1"/>
    <col min="17" max="17" width="6.83203125" style="391" customWidth="1"/>
    <col min="18" max="18" width="7" style="392" bestFit="1" customWidth="1"/>
    <col min="19" max="19" width="6.6640625" style="383" bestFit="1" customWidth="1"/>
    <col min="20" max="16384" width="9.1640625" style="383"/>
  </cols>
  <sheetData>
    <row r="1" spans="1:19" ht="35" customHeight="1" thickBot="1" x14ac:dyDescent="0.25">
      <c r="A1" s="498" t="s">
        <v>106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382"/>
      <c r="S1" s="382"/>
    </row>
    <row r="2" spans="1:19" ht="15" thickBot="1" x14ac:dyDescent="0.25">
      <c r="A2" s="313"/>
      <c r="B2" s="314"/>
      <c r="C2" s="315"/>
      <c r="D2" s="316"/>
      <c r="E2" s="317"/>
      <c r="F2" s="317"/>
      <c r="G2" s="317"/>
      <c r="H2" s="314"/>
      <c r="I2" s="317"/>
      <c r="J2" s="316"/>
      <c r="K2" s="317"/>
      <c r="L2" s="317"/>
      <c r="M2" s="317"/>
      <c r="N2" s="316"/>
      <c r="O2" s="317"/>
      <c r="P2" s="318"/>
      <c r="Q2" s="319"/>
      <c r="R2" s="383"/>
    </row>
    <row r="3" spans="1:19" ht="14" customHeight="1" x14ac:dyDescent="0.2">
      <c r="A3" s="451" t="s">
        <v>79</v>
      </c>
      <c r="B3" s="490" t="s">
        <v>84</v>
      </c>
      <c r="C3" s="485"/>
      <c r="D3" s="432" t="s">
        <v>89</v>
      </c>
      <c r="E3" s="433"/>
      <c r="F3" s="432" t="s">
        <v>107</v>
      </c>
      <c r="G3" s="433"/>
      <c r="H3" s="426" t="s">
        <v>85</v>
      </c>
      <c r="I3" s="427"/>
      <c r="J3" s="426" t="s">
        <v>86</v>
      </c>
      <c r="K3" s="427"/>
      <c r="L3" s="499" t="s">
        <v>97</v>
      </c>
      <c r="M3" s="500"/>
      <c r="N3" s="501" t="s">
        <v>87</v>
      </c>
      <c r="O3" s="502"/>
      <c r="P3" s="440" t="s">
        <v>88</v>
      </c>
      <c r="Q3" s="441"/>
      <c r="R3" s="383"/>
    </row>
    <row r="4" spans="1:19" ht="14" customHeight="1" thickBot="1" x14ac:dyDescent="0.25">
      <c r="A4" s="451"/>
      <c r="B4" s="431"/>
      <c r="C4" s="429"/>
      <c r="D4" s="434"/>
      <c r="E4" s="435"/>
      <c r="F4" s="434"/>
      <c r="G4" s="435"/>
      <c r="H4" s="428"/>
      <c r="I4" s="429"/>
      <c r="J4" s="428"/>
      <c r="K4" s="429"/>
      <c r="L4" s="488"/>
      <c r="M4" s="489"/>
      <c r="N4" s="438"/>
      <c r="O4" s="439"/>
      <c r="P4" s="442"/>
      <c r="Q4" s="443"/>
      <c r="R4" s="383"/>
    </row>
    <row r="5" spans="1:19" ht="14" customHeight="1" thickBot="1" x14ac:dyDescent="0.25">
      <c r="A5" s="452"/>
      <c r="B5" s="301" t="s">
        <v>4</v>
      </c>
      <c r="C5" s="302" t="s">
        <v>5</v>
      </c>
      <c r="D5" s="303" t="s">
        <v>4</v>
      </c>
      <c r="E5" s="55" t="s">
        <v>5</v>
      </c>
      <c r="F5" s="55" t="s">
        <v>4</v>
      </c>
      <c r="G5" s="55" t="s">
        <v>5</v>
      </c>
      <c r="H5" s="303" t="s">
        <v>4</v>
      </c>
      <c r="I5" s="55" t="s">
        <v>5</v>
      </c>
      <c r="J5" s="303" t="s">
        <v>4</v>
      </c>
      <c r="K5" s="55" t="s">
        <v>5</v>
      </c>
      <c r="L5" s="55" t="s">
        <v>4</v>
      </c>
      <c r="M5" s="55" t="s">
        <v>5</v>
      </c>
      <c r="N5" s="303" t="s">
        <v>4</v>
      </c>
      <c r="O5" s="304" t="s">
        <v>5</v>
      </c>
      <c r="P5" s="65" t="s">
        <v>4</v>
      </c>
      <c r="Q5" s="56" t="s">
        <v>5</v>
      </c>
      <c r="R5" s="383"/>
    </row>
    <row r="6" spans="1:19" x14ac:dyDescent="0.2">
      <c r="A6" s="384" t="s">
        <v>6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6"/>
      <c r="R6" s="383"/>
    </row>
    <row r="7" spans="1:19" x14ac:dyDescent="0.2">
      <c r="A7" s="138" t="s">
        <v>7</v>
      </c>
      <c r="B7" s="159"/>
      <c r="C7" s="399"/>
      <c r="D7" s="174"/>
      <c r="E7" s="399"/>
      <c r="F7" s="174"/>
      <c r="G7" s="399"/>
      <c r="H7" s="174">
        <v>34</v>
      </c>
      <c r="I7" s="399">
        <v>2420824</v>
      </c>
      <c r="J7" s="174"/>
      <c r="K7" s="399"/>
      <c r="L7" s="174"/>
      <c r="M7" s="399"/>
      <c r="N7" s="174">
        <f>SUM(B7,D7,F7,H7,J7,L7)</f>
        <v>34</v>
      </c>
      <c r="O7" s="400">
        <f>SUM(C7,E7,G7,I7,K7,M7)</f>
        <v>2420824</v>
      </c>
      <c r="P7" s="121">
        <f t="shared" ref="P7:P13" si="0">N7/$N$38</f>
        <v>2.2406010082704538E-2</v>
      </c>
      <c r="Q7" s="124">
        <f t="shared" ref="Q7:Q13" si="1">O7/$O$38</f>
        <v>2.7554379216295763E-2</v>
      </c>
      <c r="R7" s="383"/>
    </row>
    <row r="8" spans="1:19" x14ac:dyDescent="0.2">
      <c r="A8" s="138" t="s">
        <v>8</v>
      </c>
      <c r="B8" s="159">
        <v>22.33</v>
      </c>
      <c r="C8" s="399">
        <v>3532177.83</v>
      </c>
      <c r="D8" s="174">
        <v>3</v>
      </c>
      <c r="E8" s="399">
        <v>507382</v>
      </c>
      <c r="F8" s="174">
        <v>2</v>
      </c>
      <c r="G8" s="399">
        <v>310000</v>
      </c>
      <c r="H8" s="174">
        <v>7</v>
      </c>
      <c r="I8" s="399">
        <v>1203296</v>
      </c>
      <c r="J8" s="174">
        <v>3</v>
      </c>
      <c r="K8" s="399">
        <v>296788</v>
      </c>
      <c r="L8" s="186">
        <v>1</v>
      </c>
      <c r="M8" s="399">
        <v>187111</v>
      </c>
      <c r="N8" s="174">
        <f t="shared" ref="N8:O13" si="2">SUM(B8,D8,F8,H8,J8,L8)</f>
        <v>38.33</v>
      </c>
      <c r="O8" s="400">
        <f t="shared" si="2"/>
        <v>6036754.8300000001</v>
      </c>
      <c r="P8" s="121">
        <f t="shared" si="0"/>
        <v>2.5259481366766614E-2</v>
      </c>
      <c r="Q8" s="124">
        <f t="shared" si="1"/>
        <v>6.8711741052478445E-2</v>
      </c>
      <c r="R8" s="383"/>
    </row>
    <row r="9" spans="1:19" x14ac:dyDescent="0.2">
      <c r="A9" s="138" t="s">
        <v>9</v>
      </c>
      <c r="B9" s="159">
        <v>214.5</v>
      </c>
      <c r="C9" s="399">
        <v>13045233</v>
      </c>
      <c r="D9" s="174">
        <v>41</v>
      </c>
      <c r="E9" s="399">
        <v>2974446</v>
      </c>
      <c r="F9" s="174">
        <v>15</v>
      </c>
      <c r="G9" s="399">
        <v>1113499</v>
      </c>
      <c r="H9" s="174">
        <v>8</v>
      </c>
      <c r="I9" s="399">
        <v>542335</v>
      </c>
      <c r="J9" s="174">
        <v>41</v>
      </c>
      <c r="K9" s="399">
        <v>2253269.63</v>
      </c>
      <c r="L9" s="186">
        <v>17</v>
      </c>
      <c r="M9" s="399">
        <v>989096</v>
      </c>
      <c r="N9" s="174">
        <f t="shared" si="2"/>
        <v>336.5</v>
      </c>
      <c r="O9" s="400">
        <f t="shared" si="2"/>
        <v>20917878.629999999</v>
      </c>
      <c r="P9" s="121">
        <f t="shared" si="0"/>
        <v>0.2217535997891199</v>
      </c>
      <c r="Q9" s="124">
        <f t="shared" si="1"/>
        <v>0.23809213729352868</v>
      </c>
      <c r="R9" s="383"/>
    </row>
    <row r="10" spans="1:19" x14ac:dyDescent="0.2">
      <c r="A10" s="138" t="s">
        <v>10</v>
      </c>
      <c r="B10" s="159">
        <v>0.53</v>
      </c>
      <c r="C10" s="399">
        <v>25885.599999999999</v>
      </c>
      <c r="D10" s="174">
        <v>1.28</v>
      </c>
      <c r="E10" s="399">
        <v>77972.05</v>
      </c>
      <c r="F10" s="174">
        <v>0.4</v>
      </c>
      <c r="G10" s="399">
        <v>20326.8</v>
      </c>
      <c r="H10" s="174">
        <v>2.0300000000000002</v>
      </c>
      <c r="I10" s="399">
        <v>77993.759999999995</v>
      </c>
      <c r="J10" s="174"/>
      <c r="K10" s="399"/>
      <c r="L10" s="174"/>
      <c r="M10" s="399"/>
      <c r="N10" s="174">
        <f t="shared" si="2"/>
        <v>4.24</v>
      </c>
      <c r="O10" s="400">
        <f t="shared" si="2"/>
        <v>202178.21</v>
      </c>
      <c r="P10" s="121">
        <f t="shared" si="0"/>
        <v>2.7941612573725658E-3</v>
      </c>
      <c r="Q10" s="124">
        <f t="shared" si="1"/>
        <v>2.3012391927756332E-3</v>
      </c>
      <c r="R10" s="383"/>
    </row>
    <row r="11" spans="1:19" x14ac:dyDescent="0.2">
      <c r="A11" s="138" t="s">
        <v>44</v>
      </c>
      <c r="B11" s="159">
        <v>0</v>
      </c>
      <c r="C11" s="399">
        <v>38000</v>
      </c>
      <c r="D11" s="174"/>
      <c r="E11" s="399"/>
      <c r="F11" s="174"/>
      <c r="G11" s="399"/>
      <c r="H11" s="174"/>
      <c r="I11" s="399"/>
      <c r="J11" s="174">
        <v>0</v>
      </c>
      <c r="K11" s="399">
        <v>55339</v>
      </c>
      <c r="L11" s="174">
        <v>0</v>
      </c>
      <c r="M11" s="399">
        <v>9731.1</v>
      </c>
      <c r="N11" s="174">
        <f t="shared" si="2"/>
        <v>0</v>
      </c>
      <c r="O11" s="400">
        <f t="shared" si="2"/>
        <v>103070.1</v>
      </c>
      <c r="P11" s="121">
        <f t="shared" si="0"/>
        <v>0</v>
      </c>
      <c r="Q11" s="124">
        <f t="shared" si="1"/>
        <v>1.1731677401006955E-3</v>
      </c>
      <c r="R11" s="383"/>
    </row>
    <row r="12" spans="1:19" x14ac:dyDescent="0.2">
      <c r="A12" s="138" t="s">
        <v>70</v>
      </c>
      <c r="B12" s="159"/>
      <c r="C12" s="399"/>
      <c r="D12" s="174"/>
      <c r="E12" s="399"/>
      <c r="F12" s="174"/>
      <c r="G12" s="399"/>
      <c r="H12" s="174"/>
      <c r="I12" s="399"/>
      <c r="J12" s="174"/>
      <c r="K12" s="399"/>
      <c r="L12" s="174"/>
      <c r="M12" s="399"/>
      <c r="N12" s="174">
        <f t="shared" si="2"/>
        <v>0</v>
      </c>
      <c r="O12" s="400">
        <f t="shared" si="2"/>
        <v>0</v>
      </c>
      <c r="P12" s="121">
        <f t="shared" si="0"/>
        <v>0</v>
      </c>
      <c r="Q12" s="124">
        <f t="shared" si="1"/>
        <v>0</v>
      </c>
      <c r="R12" s="383"/>
    </row>
    <row r="13" spans="1:19" x14ac:dyDescent="0.2">
      <c r="A13" s="138" t="s">
        <v>69</v>
      </c>
      <c r="B13" s="159"/>
      <c r="C13" s="399"/>
      <c r="D13" s="174"/>
      <c r="E13" s="399"/>
      <c r="F13" s="174"/>
      <c r="G13" s="399"/>
      <c r="H13" s="174"/>
      <c r="I13" s="399"/>
      <c r="J13" s="174"/>
      <c r="K13" s="399"/>
      <c r="L13" s="174"/>
      <c r="M13" s="399"/>
      <c r="N13" s="174">
        <f t="shared" si="2"/>
        <v>0</v>
      </c>
      <c r="O13" s="400">
        <f t="shared" si="2"/>
        <v>0</v>
      </c>
      <c r="P13" s="121">
        <f t="shared" si="0"/>
        <v>0</v>
      </c>
      <c r="Q13" s="124">
        <f t="shared" si="1"/>
        <v>0</v>
      </c>
      <c r="R13" s="383"/>
    </row>
    <row r="14" spans="1:19" ht="15" thickBot="1" x14ac:dyDescent="0.25">
      <c r="A14" s="320" t="s">
        <v>38</v>
      </c>
      <c r="B14" s="351">
        <f t="shared" ref="B14:Q14" si="3">SUM(B7:B13)</f>
        <v>237.35999999999999</v>
      </c>
      <c r="C14" s="401">
        <f t="shared" si="3"/>
        <v>16641296.43</v>
      </c>
      <c r="D14" s="353">
        <f t="shared" si="3"/>
        <v>45.28</v>
      </c>
      <c r="E14" s="401">
        <f t="shared" si="3"/>
        <v>3559800.05</v>
      </c>
      <c r="F14" s="353">
        <f t="shared" si="3"/>
        <v>17.399999999999999</v>
      </c>
      <c r="G14" s="401">
        <f t="shared" si="3"/>
        <v>1443825.8</v>
      </c>
      <c r="H14" s="353">
        <f t="shared" si="3"/>
        <v>51.03</v>
      </c>
      <c r="I14" s="401">
        <f t="shared" si="3"/>
        <v>4244448.76</v>
      </c>
      <c r="J14" s="353">
        <f t="shared" si="3"/>
        <v>44</v>
      </c>
      <c r="K14" s="401">
        <f t="shared" si="3"/>
        <v>2605396.63</v>
      </c>
      <c r="L14" s="353">
        <f t="shared" si="3"/>
        <v>18</v>
      </c>
      <c r="M14" s="401">
        <f t="shared" si="3"/>
        <v>1185938.1000000001</v>
      </c>
      <c r="N14" s="353">
        <f t="shared" si="3"/>
        <v>413.07</v>
      </c>
      <c r="O14" s="402">
        <f t="shared" si="3"/>
        <v>29680705.770000003</v>
      </c>
      <c r="P14" s="331">
        <f t="shared" si="3"/>
        <v>0.27221325249596362</v>
      </c>
      <c r="Q14" s="126">
        <f t="shared" si="3"/>
        <v>0.33783266449517918</v>
      </c>
      <c r="R14" s="383"/>
    </row>
    <row r="15" spans="1:19" ht="15" thickBot="1" x14ac:dyDescent="0.25">
      <c r="A15" s="313"/>
      <c r="B15" s="321"/>
      <c r="C15" s="403"/>
      <c r="D15" s="323"/>
      <c r="E15" s="404"/>
      <c r="F15" s="325"/>
      <c r="G15" s="404"/>
      <c r="H15" s="321"/>
      <c r="I15" s="404"/>
      <c r="J15" s="323"/>
      <c r="K15" s="404"/>
      <c r="L15" s="325"/>
      <c r="M15" s="404"/>
      <c r="N15" s="323"/>
      <c r="O15" s="404"/>
      <c r="P15" s="326"/>
      <c r="Q15" s="327"/>
      <c r="R15" s="383"/>
    </row>
    <row r="16" spans="1:19" x14ac:dyDescent="0.2">
      <c r="A16" s="387" t="s">
        <v>11</v>
      </c>
      <c r="B16" s="405"/>
      <c r="C16" s="406"/>
      <c r="D16" s="405"/>
      <c r="E16" s="406"/>
      <c r="F16" s="405"/>
      <c r="G16" s="406"/>
      <c r="H16" s="405"/>
      <c r="I16" s="406"/>
      <c r="J16" s="405"/>
      <c r="K16" s="406"/>
      <c r="L16" s="405"/>
      <c r="M16" s="406"/>
      <c r="N16" s="405"/>
      <c r="O16" s="406"/>
      <c r="P16" s="407"/>
      <c r="Q16" s="408"/>
      <c r="R16" s="383"/>
    </row>
    <row r="17" spans="1:18" x14ac:dyDescent="0.2">
      <c r="A17" s="148" t="s">
        <v>12</v>
      </c>
      <c r="B17" s="159">
        <v>312.66000000000003</v>
      </c>
      <c r="C17" s="409">
        <v>26428427.650000002</v>
      </c>
      <c r="D17" s="174"/>
      <c r="E17" s="399"/>
      <c r="F17" s="174"/>
      <c r="G17" s="399"/>
      <c r="H17" s="174"/>
      <c r="I17" s="399"/>
      <c r="J17" s="174"/>
      <c r="K17" s="399"/>
      <c r="L17" s="174"/>
      <c r="M17" s="399"/>
      <c r="N17" s="174">
        <f>SUM(B17,D17,F17,H17,J17,L17)</f>
        <v>312.66000000000003</v>
      </c>
      <c r="O17" s="410">
        <f>SUM(C17,E17,G17,I17,K17,M17)</f>
        <v>26428427.650000002</v>
      </c>
      <c r="P17" s="121">
        <f t="shared" ref="P17:P26" si="4">N17/$N$38</f>
        <v>0.20604303271936472</v>
      </c>
      <c r="Q17" s="124">
        <f t="shared" ref="Q17:Q26" si="5">O17/$O$38</f>
        <v>0.30081448199395594</v>
      </c>
      <c r="R17" s="383"/>
    </row>
    <row r="18" spans="1:18" x14ac:dyDescent="0.2">
      <c r="A18" s="138" t="s">
        <v>13</v>
      </c>
      <c r="B18" s="159">
        <v>108</v>
      </c>
      <c r="C18" s="409">
        <v>5536623</v>
      </c>
      <c r="D18" s="174"/>
      <c r="E18" s="399"/>
      <c r="F18" s="174"/>
      <c r="G18" s="399"/>
      <c r="H18" s="174"/>
      <c r="I18" s="399"/>
      <c r="J18" s="174"/>
      <c r="K18" s="399"/>
      <c r="L18" s="174"/>
      <c r="M18" s="399"/>
      <c r="N18" s="174">
        <f t="shared" ref="N18:O26" si="6">SUM(B18,D18,F18,H18,J18,L18)</f>
        <v>108</v>
      </c>
      <c r="O18" s="410">
        <f t="shared" si="6"/>
        <v>5536623</v>
      </c>
      <c r="P18" s="121">
        <f t="shared" si="4"/>
        <v>7.1172032027414414E-2</v>
      </c>
      <c r="Q18" s="124">
        <f t="shared" si="5"/>
        <v>6.3019124777210195E-2</v>
      </c>
      <c r="R18" s="383"/>
    </row>
    <row r="19" spans="1:18" x14ac:dyDescent="0.2">
      <c r="A19" s="138" t="s">
        <v>14</v>
      </c>
      <c r="B19" s="159">
        <v>50.010000000000005</v>
      </c>
      <c r="C19" s="409">
        <v>949344.15000000014</v>
      </c>
      <c r="D19" s="174"/>
      <c r="E19" s="399"/>
      <c r="F19" s="174"/>
      <c r="G19" s="399"/>
      <c r="H19" s="174"/>
      <c r="I19" s="399"/>
      <c r="J19" s="174"/>
      <c r="K19" s="399"/>
      <c r="L19" s="174"/>
      <c r="M19" s="399"/>
      <c r="N19" s="174">
        <f t="shared" si="6"/>
        <v>50.010000000000005</v>
      </c>
      <c r="O19" s="410">
        <f t="shared" si="6"/>
        <v>949344.15000000014</v>
      </c>
      <c r="P19" s="121">
        <f t="shared" si="4"/>
        <v>3.2956604830472178E-2</v>
      </c>
      <c r="Q19" s="124">
        <f t="shared" si="5"/>
        <v>1.0805654899270649E-2</v>
      </c>
      <c r="R19" s="383"/>
    </row>
    <row r="20" spans="1:18" x14ac:dyDescent="0.2">
      <c r="A20" s="138" t="s">
        <v>15</v>
      </c>
      <c r="B20" s="159">
        <v>28.5</v>
      </c>
      <c r="C20" s="409">
        <v>3148488</v>
      </c>
      <c r="D20" s="174"/>
      <c r="E20" s="399"/>
      <c r="F20" s="174"/>
      <c r="G20" s="399"/>
      <c r="H20" s="174"/>
      <c r="I20" s="399"/>
      <c r="J20" s="174"/>
      <c r="K20" s="399"/>
      <c r="L20" s="174"/>
      <c r="M20" s="399"/>
      <c r="N20" s="174">
        <f t="shared" si="6"/>
        <v>28.5</v>
      </c>
      <c r="O20" s="410">
        <f t="shared" si="6"/>
        <v>3148488</v>
      </c>
      <c r="P20" s="121">
        <f t="shared" si="4"/>
        <v>1.8781508451678804E-2</v>
      </c>
      <c r="Q20" s="124">
        <f t="shared" si="5"/>
        <v>3.5836819326789809E-2</v>
      </c>
      <c r="R20" s="383"/>
    </row>
    <row r="21" spans="1:18" x14ac:dyDescent="0.2">
      <c r="A21" s="154" t="s">
        <v>16</v>
      </c>
      <c r="B21" s="159"/>
      <c r="C21" s="409"/>
      <c r="D21" s="174"/>
      <c r="E21" s="399"/>
      <c r="F21" s="174"/>
      <c r="G21" s="399"/>
      <c r="H21" s="174"/>
      <c r="I21" s="399"/>
      <c r="J21" s="174"/>
      <c r="K21" s="399"/>
      <c r="L21" s="174"/>
      <c r="M21" s="399"/>
      <c r="N21" s="174">
        <f t="shared" si="6"/>
        <v>0</v>
      </c>
      <c r="O21" s="410">
        <f t="shared" si="6"/>
        <v>0</v>
      </c>
      <c r="P21" s="121">
        <f t="shared" si="4"/>
        <v>0</v>
      </c>
      <c r="Q21" s="124">
        <f t="shared" si="5"/>
        <v>0</v>
      </c>
      <c r="R21" s="383"/>
    </row>
    <row r="22" spans="1:18" x14ac:dyDescent="0.2">
      <c r="A22" s="148" t="s">
        <v>17</v>
      </c>
      <c r="B22" s="159">
        <v>13</v>
      </c>
      <c r="C22" s="409">
        <v>1060793</v>
      </c>
      <c r="D22" s="174"/>
      <c r="E22" s="399"/>
      <c r="F22" s="174"/>
      <c r="G22" s="399"/>
      <c r="H22" s="174"/>
      <c r="I22" s="399"/>
      <c r="J22" s="174"/>
      <c r="K22" s="399"/>
      <c r="L22" s="174"/>
      <c r="M22" s="399"/>
      <c r="N22" s="174">
        <f t="shared" si="6"/>
        <v>13</v>
      </c>
      <c r="O22" s="410">
        <f t="shared" si="6"/>
        <v>1060793</v>
      </c>
      <c r="P22" s="121">
        <f t="shared" si="4"/>
        <v>8.5670038551517343E-3</v>
      </c>
      <c r="Q22" s="124">
        <f t="shared" si="5"/>
        <v>1.2074191511647287E-2</v>
      </c>
      <c r="R22" s="383"/>
    </row>
    <row r="23" spans="1:18" x14ac:dyDescent="0.2">
      <c r="A23" s="148" t="s">
        <v>103</v>
      </c>
      <c r="B23" s="159">
        <v>3</v>
      </c>
      <c r="C23" s="409">
        <v>247920</v>
      </c>
      <c r="D23" s="174"/>
      <c r="E23" s="399"/>
      <c r="F23" s="174"/>
      <c r="G23" s="399"/>
      <c r="H23" s="174"/>
      <c r="I23" s="399"/>
      <c r="J23" s="174"/>
      <c r="K23" s="399"/>
      <c r="L23" s="174"/>
      <c r="M23" s="399"/>
      <c r="N23" s="174">
        <f t="shared" si="6"/>
        <v>3</v>
      </c>
      <c r="O23" s="410">
        <f t="shared" si="6"/>
        <v>247920</v>
      </c>
      <c r="P23" s="121">
        <f t="shared" si="4"/>
        <v>1.9770008896504002E-3</v>
      </c>
      <c r="Q23" s="124">
        <f t="shared" si="5"/>
        <v>2.8218828363003861E-3</v>
      </c>
      <c r="R23" s="383"/>
    </row>
    <row r="24" spans="1:18" x14ac:dyDescent="0.2">
      <c r="A24" s="148" t="s">
        <v>18</v>
      </c>
      <c r="B24" s="159">
        <v>10</v>
      </c>
      <c r="C24" s="409">
        <v>494559</v>
      </c>
      <c r="D24" s="174"/>
      <c r="E24" s="399"/>
      <c r="F24" s="174"/>
      <c r="G24" s="399"/>
      <c r="H24" s="174"/>
      <c r="I24" s="399"/>
      <c r="J24" s="174"/>
      <c r="K24" s="399"/>
      <c r="L24" s="174"/>
      <c r="M24" s="399"/>
      <c r="N24" s="174">
        <f t="shared" si="6"/>
        <v>10</v>
      </c>
      <c r="O24" s="410">
        <f t="shared" si="6"/>
        <v>494559</v>
      </c>
      <c r="P24" s="121">
        <f t="shared" si="4"/>
        <v>6.5900029655013345E-3</v>
      </c>
      <c r="Q24" s="124">
        <f t="shared" si="5"/>
        <v>5.6291850340346988E-3</v>
      </c>
      <c r="R24" s="383"/>
    </row>
    <row r="25" spans="1:18" x14ac:dyDescent="0.2">
      <c r="A25" s="155" t="s">
        <v>45</v>
      </c>
      <c r="B25" s="159">
        <v>0</v>
      </c>
      <c r="C25" s="409">
        <v>121054.72</v>
      </c>
      <c r="D25" s="174"/>
      <c r="E25" s="399"/>
      <c r="F25" s="174"/>
      <c r="G25" s="399"/>
      <c r="H25" s="174"/>
      <c r="I25" s="399"/>
      <c r="J25" s="174"/>
      <c r="K25" s="399"/>
      <c r="L25" s="174"/>
      <c r="M25" s="399"/>
      <c r="N25" s="174">
        <f t="shared" si="6"/>
        <v>0</v>
      </c>
      <c r="O25" s="410">
        <f t="shared" si="6"/>
        <v>121054.72</v>
      </c>
      <c r="P25" s="121">
        <f t="shared" si="4"/>
        <v>0</v>
      </c>
      <c r="Q25" s="124">
        <f t="shared" si="5"/>
        <v>1.377872848584822E-3</v>
      </c>
      <c r="R25" s="383"/>
    </row>
    <row r="26" spans="1:18" x14ac:dyDescent="0.2">
      <c r="A26" s="155" t="s">
        <v>71</v>
      </c>
      <c r="B26" s="159"/>
      <c r="C26" s="409"/>
      <c r="D26" s="174"/>
      <c r="E26" s="399"/>
      <c r="F26" s="174"/>
      <c r="G26" s="399"/>
      <c r="H26" s="174"/>
      <c r="I26" s="399"/>
      <c r="J26" s="174"/>
      <c r="K26" s="399"/>
      <c r="L26" s="174"/>
      <c r="M26" s="399"/>
      <c r="N26" s="174">
        <f t="shared" si="6"/>
        <v>0</v>
      </c>
      <c r="O26" s="410">
        <f t="shared" si="6"/>
        <v>0</v>
      </c>
      <c r="P26" s="121">
        <f t="shared" si="4"/>
        <v>0</v>
      </c>
      <c r="Q26" s="124">
        <f t="shared" si="5"/>
        <v>0</v>
      </c>
      <c r="R26" s="383"/>
    </row>
    <row r="27" spans="1:18" ht="15" thickBot="1" x14ac:dyDescent="0.25">
      <c r="A27" s="320" t="s">
        <v>38</v>
      </c>
      <c r="B27" s="351">
        <f t="shared" ref="B27:Q27" si="7">SUM(B17:B26)</f>
        <v>525.17000000000007</v>
      </c>
      <c r="C27" s="411">
        <f t="shared" si="7"/>
        <v>37987209.519999996</v>
      </c>
      <c r="D27" s="353">
        <f t="shared" si="7"/>
        <v>0</v>
      </c>
      <c r="E27" s="411">
        <f t="shared" si="7"/>
        <v>0</v>
      </c>
      <c r="F27" s="353">
        <f t="shared" si="7"/>
        <v>0</v>
      </c>
      <c r="G27" s="411">
        <f t="shared" si="7"/>
        <v>0</v>
      </c>
      <c r="H27" s="353">
        <f t="shared" si="7"/>
        <v>0</v>
      </c>
      <c r="I27" s="411">
        <f t="shared" si="7"/>
        <v>0</v>
      </c>
      <c r="J27" s="353">
        <f t="shared" si="7"/>
        <v>0</v>
      </c>
      <c r="K27" s="411">
        <f t="shared" si="7"/>
        <v>0</v>
      </c>
      <c r="L27" s="353">
        <f t="shared" si="7"/>
        <v>0</v>
      </c>
      <c r="M27" s="411">
        <f t="shared" si="7"/>
        <v>0</v>
      </c>
      <c r="N27" s="330">
        <f t="shared" si="7"/>
        <v>525.17000000000007</v>
      </c>
      <c r="O27" s="412">
        <f t="shared" si="7"/>
        <v>37987209.519999996</v>
      </c>
      <c r="P27" s="331">
        <f t="shared" si="7"/>
        <v>0.34608718573923364</v>
      </c>
      <c r="Q27" s="126">
        <f t="shared" si="7"/>
        <v>0.43237921322779382</v>
      </c>
      <c r="R27" s="383"/>
    </row>
    <row r="28" spans="1:18" ht="15" thickBot="1" x14ac:dyDescent="0.25">
      <c r="A28" s="313"/>
      <c r="B28" s="321"/>
      <c r="C28" s="403"/>
      <c r="D28" s="323"/>
      <c r="E28" s="404"/>
      <c r="F28" s="325"/>
      <c r="G28" s="404"/>
      <c r="H28" s="321"/>
      <c r="I28" s="404"/>
      <c r="J28" s="323"/>
      <c r="K28" s="404"/>
      <c r="L28" s="325"/>
      <c r="M28" s="404"/>
      <c r="N28" s="323"/>
      <c r="O28" s="404"/>
      <c r="P28" s="326"/>
      <c r="Q28" s="327"/>
      <c r="R28" s="383"/>
    </row>
    <row r="29" spans="1:18" x14ac:dyDescent="0.2">
      <c r="A29" s="387" t="s">
        <v>19</v>
      </c>
      <c r="B29" s="405"/>
      <c r="C29" s="406"/>
      <c r="D29" s="405"/>
      <c r="E29" s="406"/>
      <c r="F29" s="405"/>
      <c r="G29" s="406"/>
      <c r="H29" s="405"/>
      <c r="I29" s="406"/>
      <c r="J29" s="405"/>
      <c r="K29" s="406"/>
      <c r="L29" s="405"/>
      <c r="M29" s="406"/>
      <c r="N29" s="405"/>
      <c r="O29" s="406"/>
      <c r="P29" s="407"/>
      <c r="Q29" s="408"/>
      <c r="R29" s="383"/>
    </row>
    <row r="30" spans="1:18" x14ac:dyDescent="0.2">
      <c r="A30" s="138" t="s">
        <v>20</v>
      </c>
      <c r="B30" s="159">
        <v>149.20999999999998</v>
      </c>
      <c r="C30" s="399">
        <v>5068904.43</v>
      </c>
      <c r="D30" s="174">
        <v>42</v>
      </c>
      <c r="E30" s="399">
        <v>1551478.5</v>
      </c>
      <c r="F30" s="186">
        <v>2</v>
      </c>
      <c r="G30" s="399">
        <v>64623</v>
      </c>
      <c r="H30" s="174">
        <v>6</v>
      </c>
      <c r="I30" s="399">
        <v>239518.5</v>
      </c>
      <c r="J30" s="174">
        <v>13</v>
      </c>
      <c r="K30" s="399">
        <v>467707.5</v>
      </c>
      <c r="L30" s="186">
        <v>8</v>
      </c>
      <c r="M30" s="399">
        <v>281443.5</v>
      </c>
      <c r="N30" s="174">
        <f>SUM(B30,D30,F30,H30,J30,L30)</f>
        <v>220.20999999999998</v>
      </c>
      <c r="O30" s="400">
        <f>SUM(C30,E30,G30,I30,K30,M30)</f>
        <v>7673675.4299999997</v>
      </c>
      <c r="P30" s="121">
        <f t="shared" ref="P30:P35" si="8">N30/$N$38</f>
        <v>0.14511845530330486</v>
      </c>
      <c r="Q30" s="124">
        <f t="shared" ref="Q30:Q35" si="9">O30/$O$38</f>
        <v>8.7343550287419261E-2</v>
      </c>
      <c r="R30" s="383"/>
    </row>
    <row r="31" spans="1:18" x14ac:dyDescent="0.2">
      <c r="A31" s="138" t="s">
        <v>21</v>
      </c>
      <c r="B31" s="159">
        <v>66</v>
      </c>
      <c r="C31" s="399">
        <v>2746750.5</v>
      </c>
      <c r="D31" s="174">
        <v>12</v>
      </c>
      <c r="E31" s="399">
        <v>560664</v>
      </c>
      <c r="F31" s="186">
        <v>5</v>
      </c>
      <c r="G31" s="399">
        <v>209878.5</v>
      </c>
      <c r="H31" s="174">
        <v>11</v>
      </c>
      <c r="I31" s="399">
        <v>448714.5</v>
      </c>
      <c r="J31" s="174">
        <v>3</v>
      </c>
      <c r="K31" s="399">
        <v>93346.5</v>
      </c>
      <c r="L31" s="186">
        <v>6</v>
      </c>
      <c r="M31" s="399">
        <v>253324.5</v>
      </c>
      <c r="N31" s="174">
        <f t="shared" ref="N31:O35" si="10">SUM(B31,D31,F31,H31,J31,L31)</f>
        <v>103</v>
      </c>
      <c r="O31" s="400">
        <f t="shared" si="10"/>
        <v>4312678.5</v>
      </c>
      <c r="P31" s="121">
        <f t="shared" si="8"/>
        <v>6.787703054466375E-2</v>
      </c>
      <c r="Q31" s="124">
        <f t="shared" si="9"/>
        <v>4.9087905121134617E-2</v>
      </c>
      <c r="R31" s="383"/>
    </row>
    <row r="32" spans="1:18" x14ac:dyDescent="0.2">
      <c r="A32" s="138" t="s">
        <v>22</v>
      </c>
      <c r="B32" s="162"/>
      <c r="C32" s="399"/>
      <c r="D32" s="174">
        <v>27</v>
      </c>
      <c r="E32" s="399">
        <v>1322111.7</v>
      </c>
      <c r="F32" s="174"/>
      <c r="G32" s="399"/>
      <c r="H32" s="174"/>
      <c r="I32" s="399"/>
      <c r="J32" s="174"/>
      <c r="K32" s="399"/>
      <c r="L32" s="174"/>
      <c r="M32" s="399"/>
      <c r="N32" s="174">
        <f t="shared" si="10"/>
        <v>27</v>
      </c>
      <c r="O32" s="400">
        <f t="shared" si="10"/>
        <v>1322111.7</v>
      </c>
      <c r="P32" s="121">
        <f t="shared" si="8"/>
        <v>1.7793008006853604E-2</v>
      </c>
      <c r="Q32" s="124">
        <f t="shared" si="9"/>
        <v>1.5048581453299148E-2</v>
      </c>
      <c r="R32" s="383"/>
    </row>
    <row r="33" spans="1:19" x14ac:dyDescent="0.2">
      <c r="A33" s="138" t="s">
        <v>23</v>
      </c>
      <c r="B33" s="159">
        <v>11</v>
      </c>
      <c r="C33" s="399">
        <v>322842</v>
      </c>
      <c r="D33" s="174">
        <v>129</v>
      </c>
      <c r="E33" s="399">
        <v>3357198</v>
      </c>
      <c r="F33" s="174"/>
      <c r="G33" s="399"/>
      <c r="H33" s="174"/>
      <c r="I33" s="399"/>
      <c r="J33" s="174">
        <v>16</v>
      </c>
      <c r="K33" s="399">
        <v>444522</v>
      </c>
      <c r="L33" s="186">
        <v>3</v>
      </c>
      <c r="M33" s="399">
        <v>81198</v>
      </c>
      <c r="N33" s="174">
        <f t="shared" si="10"/>
        <v>159</v>
      </c>
      <c r="O33" s="400">
        <f t="shared" si="10"/>
        <v>4205760</v>
      </c>
      <c r="P33" s="121">
        <f t="shared" si="8"/>
        <v>0.10478104715147121</v>
      </c>
      <c r="Q33" s="124">
        <f t="shared" si="9"/>
        <v>4.7870934001285538E-2</v>
      </c>
      <c r="R33" s="383"/>
    </row>
    <row r="34" spans="1:19" x14ac:dyDescent="0.2">
      <c r="A34" s="138" t="s">
        <v>24</v>
      </c>
      <c r="B34" s="159"/>
      <c r="C34" s="399"/>
      <c r="D34" s="174">
        <v>42</v>
      </c>
      <c r="E34" s="399">
        <v>1643343</v>
      </c>
      <c r="F34" s="174"/>
      <c r="G34" s="399"/>
      <c r="H34" s="174"/>
      <c r="I34" s="399"/>
      <c r="J34" s="174">
        <v>1</v>
      </c>
      <c r="K34" s="399">
        <v>38961</v>
      </c>
      <c r="L34" s="186"/>
      <c r="M34" s="399"/>
      <c r="N34" s="174">
        <f t="shared" si="10"/>
        <v>43</v>
      </c>
      <c r="O34" s="400">
        <f t="shared" si="10"/>
        <v>1682304</v>
      </c>
      <c r="P34" s="121">
        <f t="shared" si="8"/>
        <v>2.8337012751655736E-2</v>
      </c>
      <c r="Q34" s="124">
        <f t="shared" si="9"/>
        <v>1.9148373600514215E-2</v>
      </c>
      <c r="R34" s="383"/>
    </row>
    <row r="35" spans="1:19" x14ac:dyDescent="0.2">
      <c r="A35" s="156" t="s">
        <v>25</v>
      </c>
      <c r="B35" s="159">
        <v>19</v>
      </c>
      <c r="C35" s="399">
        <v>678405.01</v>
      </c>
      <c r="D35" s="174">
        <v>2</v>
      </c>
      <c r="E35" s="399">
        <v>73651.5</v>
      </c>
      <c r="F35" s="174"/>
      <c r="G35" s="399"/>
      <c r="H35" s="174"/>
      <c r="I35" s="399"/>
      <c r="J35" s="174"/>
      <c r="K35" s="399"/>
      <c r="L35" s="186">
        <v>6</v>
      </c>
      <c r="M35" s="399">
        <v>239733</v>
      </c>
      <c r="N35" s="174">
        <f t="shared" si="10"/>
        <v>27</v>
      </c>
      <c r="O35" s="400">
        <f t="shared" si="10"/>
        <v>991789.51</v>
      </c>
      <c r="P35" s="121">
        <f t="shared" si="8"/>
        <v>1.7793008006853604E-2</v>
      </c>
      <c r="Q35" s="124">
        <f t="shared" si="9"/>
        <v>1.1288777813374356E-2</v>
      </c>
      <c r="R35" s="383"/>
    </row>
    <row r="36" spans="1:19" ht="15" thickBot="1" x14ac:dyDescent="0.25">
      <c r="A36" s="332" t="s">
        <v>38</v>
      </c>
      <c r="B36" s="160">
        <f>SUM(B30:B35)</f>
        <v>245.20999999999998</v>
      </c>
      <c r="C36" s="413">
        <f t="shared" ref="C36:Q36" si="11">SUM(C30:C35)</f>
        <v>8816901.9399999995</v>
      </c>
      <c r="D36" s="175">
        <f t="shared" si="11"/>
        <v>254</v>
      </c>
      <c r="E36" s="413">
        <f t="shared" si="11"/>
        <v>8508446.6999999993</v>
      </c>
      <c r="F36" s="175">
        <f t="shared" si="11"/>
        <v>7</v>
      </c>
      <c r="G36" s="413">
        <f t="shared" si="11"/>
        <v>274501.5</v>
      </c>
      <c r="H36" s="175">
        <f t="shared" si="11"/>
        <v>17</v>
      </c>
      <c r="I36" s="413">
        <f t="shared" si="11"/>
        <v>688233</v>
      </c>
      <c r="J36" s="175">
        <f t="shared" si="11"/>
        <v>33</v>
      </c>
      <c r="K36" s="413">
        <f t="shared" si="11"/>
        <v>1044537</v>
      </c>
      <c r="L36" s="175">
        <f t="shared" si="11"/>
        <v>23</v>
      </c>
      <c r="M36" s="413">
        <f t="shared" si="11"/>
        <v>855699</v>
      </c>
      <c r="N36" s="175">
        <f t="shared" si="11"/>
        <v>579.21</v>
      </c>
      <c r="O36" s="413">
        <f t="shared" si="11"/>
        <v>20188319.140000001</v>
      </c>
      <c r="P36" s="331">
        <f t="shared" si="11"/>
        <v>0.3816995617648028</v>
      </c>
      <c r="Q36" s="126">
        <f t="shared" si="11"/>
        <v>0.22978812227702716</v>
      </c>
      <c r="R36" s="383"/>
    </row>
    <row r="37" spans="1:19" ht="15" thickBot="1" x14ac:dyDescent="0.25">
      <c r="A37" s="340"/>
      <c r="B37" s="341"/>
      <c r="C37" s="403"/>
      <c r="D37" s="342"/>
      <c r="E37" s="414"/>
      <c r="F37" s="344"/>
      <c r="G37" s="414"/>
      <c r="H37" s="321"/>
      <c r="I37" s="414"/>
      <c r="J37" s="342"/>
      <c r="K37" s="414"/>
      <c r="L37" s="344"/>
      <c r="M37" s="414"/>
      <c r="N37" s="342"/>
      <c r="O37" s="414"/>
      <c r="P37" s="326"/>
      <c r="Q37" s="327"/>
      <c r="R37" s="383"/>
    </row>
    <row r="38" spans="1:19" ht="15" thickBot="1" x14ac:dyDescent="0.25">
      <c r="A38" s="157" t="s">
        <v>26</v>
      </c>
      <c r="B38" s="163">
        <f t="shared" ref="B38:Q38" si="12">SUM(B14, B27,B36)</f>
        <v>1007.74</v>
      </c>
      <c r="C38" s="415">
        <f t="shared" si="12"/>
        <v>63445407.889999993</v>
      </c>
      <c r="D38" s="178">
        <f t="shared" si="12"/>
        <v>299.27999999999997</v>
      </c>
      <c r="E38" s="415">
        <f t="shared" si="12"/>
        <v>12068246.75</v>
      </c>
      <c r="F38" s="178">
        <f t="shared" si="12"/>
        <v>24.4</v>
      </c>
      <c r="G38" s="415">
        <f t="shared" si="12"/>
        <v>1718327.3</v>
      </c>
      <c r="H38" s="178">
        <f t="shared" si="12"/>
        <v>68.03</v>
      </c>
      <c r="I38" s="415">
        <f t="shared" si="12"/>
        <v>4932681.76</v>
      </c>
      <c r="J38" s="178">
        <f t="shared" si="12"/>
        <v>77</v>
      </c>
      <c r="K38" s="415">
        <f t="shared" si="12"/>
        <v>3649933.63</v>
      </c>
      <c r="L38" s="178">
        <f t="shared" si="12"/>
        <v>41</v>
      </c>
      <c r="M38" s="415">
        <f t="shared" si="12"/>
        <v>2041637.1</v>
      </c>
      <c r="N38" s="178">
        <f t="shared" si="12"/>
        <v>1517.45</v>
      </c>
      <c r="O38" s="415">
        <f t="shared" si="12"/>
        <v>87856234.429999992</v>
      </c>
      <c r="P38" s="333">
        <f t="shared" si="12"/>
        <v>1</v>
      </c>
      <c r="Q38" s="196">
        <f t="shared" si="12"/>
        <v>1</v>
      </c>
      <c r="R38" s="383"/>
    </row>
    <row r="39" spans="1:19" ht="15" thickBot="1" x14ac:dyDescent="0.25">
      <c r="A39" s="340"/>
      <c r="B39" s="345"/>
      <c r="C39" s="324"/>
      <c r="D39" s="323"/>
      <c r="E39" s="324"/>
      <c r="F39" s="325"/>
      <c r="G39" s="324"/>
      <c r="H39" s="323"/>
      <c r="I39" s="324"/>
      <c r="J39" s="323"/>
      <c r="K39" s="324"/>
      <c r="L39" s="325"/>
      <c r="M39" s="324"/>
      <c r="N39" s="323"/>
      <c r="O39" s="324"/>
      <c r="P39" s="346"/>
      <c r="Q39" s="347"/>
      <c r="R39" s="383"/>
    </row>
    <row r="40" spans="1:19" ht="15" thickBot="1" x14ac:dyDescent="0.25">
      <c r="A40" s="334" t="s">
        <v>39</v>
      </c>
      <c r="B40" s="335">
        <f>B38/$N$38</f>
        <v>0.66410095884543152</v>
      </c>
      <c r="C40" s="336">
        <f>C38/$O$38</f>
        <v>0.72215032093767373</v>
      </c>
      <c r="D40" s="336">
        <f>D38/$N$38</f>
        <v>0.19722560875152392</v>
      </c>
      <c r="E40" s="336">
        <f>E38/$O$38</f>
        <v>0.13736357844491334</v>
      </c>
      <c r="F40" s="336">
        <f>F38/$N$38</f>
        <v>1.6079607235823256E-2</v>
      </c>
      <c r="G40" s="336">
        <f>G38/$O$38</f>
        <v>1.9558399140917976E-2</v>
      </c>
      <c r="H40" s="336">
        <f>H38/$N$38</f>
        <v>4.483179017430558E-2</v>
      </c>
      <c r="I40" s="336">
        <f>I38/$O$38</f>
        <v>5.6144925764262582E-2</v>
      </c>
      <c r="J40" s="336">
        <f>J38/$N$38</f>
        <v>5.0743022834360274E-2</v>
      </c>
      <c r="K40" s="336">
        <f>K38/$O$38</f>
        <v>4.1544389577817697E-2</v>
      </c>
      <c r="L40" s="336">
        <f>L38/$N$38</f>
        <v>2.7019012158555469E-2</v>
      </c>
      <c r="M40" s="336">
        <f>M38/$O$38</f>
        <v>2.3238386134414712E-2</v>
      </c>
      <c r="N40" s="337">
        <f>SUM(B40,D40,F40,H40,J40,L40)</f>
        <v>1</v>
      </c>
      <c r="O40" s="337">
        <f>SUM(C40,E40,G40,I40,K40,M40)</f>
        <v>1</v>
      </c>
      <c r="P40" s="338"/>
      <c r="Q40" s="339"/>
      <c r="R40" s="383"/>
    </row>
    <row r="41" spans="1:19" ht="15" thickBot="1" x14ac:dyDescent="0.25">
      <c r="B41" s="164"/>
      <c r="C41" s="198"/>
      <c r="D41" s="179"/>
      <c r="E41" s="203"/>
      <c r="F41" s="179"/>
      <c r="G41" s="203"/>
      <c r="H41" s="188"/>
      <c r="I41" s="203"/>
      <c r="J41" s="164"/>
      <c r="K41" s="203"/>
      <c r="L41" s="179"/>
      <c r="M41" s="203"/>
      <c r="N41" s="188"/>
      <c r="O41" s="203"/>
      <c r="P41" s="179"/>
      <c r="Q41" s="203"/>
      <c r="R41" s="193"/>
      <c r="S41" s="10"/>
    </row>
    <row r="42" spans="1:19" x14ac:dyDescent="0.2">
      <c r="A42" s="47"/>
      <c r="B42" s="127"/>
      <c r="C42" s="128"/>
      <c r="D42" s="129"/>
      <c r="E42" s="130"/>
      <c r="F42" s="129"/>
      <c r="G42" s="130"/>
      <c r="H42" s="129"/>
      <c r="I42" s="131"/>
      <c r="J42" s="129"/>
      <c r="K42" s="131"/>
      <c r="L42" s="132"/>
      <c r="M42" s="133"/>
      <c r="N42" s="383"/>
      <c r="O42" s="383"/>
      <c r="P42" s="383"/>
      <c r="Q42" s="383"/>
      <c r="R42" s="383"/>
    </row>
    <row r="43" spans="1:19" ht="14" customHeight="1" x14ac:dyDescent="0.2">
      <c r="A43" s="453" t="s">
        <v>80</v>
      </c>
      <c r="B43" s="455" t="s">
        <v>31</v>
      </c>
      <c r="C43" s="456"/>
      <c r="D43" s="456" t="s">
        <v>32</v>
      </c>
      <c r="E43" s="456"/>
      <c r="F43" s="459" t="s">
        <v>33</v>
      </c>
      <c r="G43" s="459"/>
      <c r="H43" s="456" t="s">
        <v>34</v>
      </c>
      <c r="I43" s="456"/>
      <c r="J43" s="461" t="s">
        <v>35</v>
      </c>
      <c r="K43" s="462"/>
      <c r="L43" s="468" t="s">
        <v>46</v>
      </c>
      <c r="M43" s="468"/>
      <c r="N43" s="383"/>
      <c r="O43" s="383"/>
      <c r="P43" s="383"/>
      <c r="Q43" s="383"/>
      <c r="R43" s="383"/>
    </row>
    <row r="44" spans="1:19" ht="14" customHeight="1" thickBot="1" x14ac:dyDescent="0.25">
      <c r="A44" s="453"/>
      <c r="B44" s="457"/>
      <c r="C44" s="458"/>
      <c r="D44" s="458"/>
      <c r="E44" s="458"/>
      <c r="F44" s="460"/>
      <c r="G44" s="460"/>
      <c r="H44" s="458"/>
      <c r="I44" s="458"/>
      <c r="J44" s="463"/>
      <c r="K44" s="464"/>
      <c r="L44" s="469"/>
      <c r="M44" s="469"/>
      <c r="N44" s="383"/>
      <c r="O44" s="383"/>
      <c r="P44" s="383"/>
      <c r="Q44" s="383"/>
      <c r="R44" s="383"/>
    </row>
    <row r="45" spans="1:19" ht="14" customHeight="1" thickBot="1" x14ac:dyDescent="0.25">
      <c r="A45" s="454"/>
      <c r="B45" s="62" t="s">
        <v>4</v>
      </c>
      <c r="C45" s="54" t="s">
        <v>5</v>
      </c>
      <c r="D45" s="53" t="s">
        <v>4</v>
      </c>
      <c r="E45" s="55" t="s">
        <v>5</v>
      </c>
      <c r="F45" s="53" t="s">
        <v>4</v>
      </c>
      <c r="G45" s="54" t="s">
        <v>5</v>
      </c>
      <c r="H45" s="53" t="s">
        <v>4</v>
      </c>
      <c r="I45" s="54" t="s">
        <v>5</v>
      </c>
      <c r="J45" s="53" t="s">
        <v>4</v>
      </c>
      <c r="K45" s="64" t="s">
        <v>5</v>
      </c>
      <c r="L45" s="65" t="s">
        <v>4</v>
      </c>
      <c r="M45" s="56" t="s">
        <v>5</v>
      </c>
      <c r="N45" s="383"/>
      <c r="O45"/>
      <c r="P45"/>
      <c r="Q45"/>
      <c r="R45"/>
      <c r="S45"/>
    </row>
    <row r="46" spans="1:19" ht="12.75" customHeight="1" x14ac:dyDescent="0.2">
      <c r="A46" s="444" t="s">
        <v>40</v>
      </c>
      <c r="B46" s="445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6"/>
      <c r="N46" s="383"/>
      <c r="P46" s="307"/>
      <c r="Q46" s="307"/>
      <c r="R46" s="307"/>
      <c r="S46" s="307"/>
    </row>
    <row r="47" spans="1:19" x14ac:dyDescent="0.2">
      <c r="A47" s="138" t="s">
        <v>7</v>
      </c>
      <c r="B47" s="165">
        <v>34</v>
      </c>
      <c r="C47" s="416">
        <v>2420824</v>
      </c>
      <c r="D47" s="96"/>
      <c r="E47" s="416"/>
      <c r="F47" s="96"/>
      <c r="G47" s="416"/>
      <c r="H47" s="96"/>
      <c r="I47" s="416"/>
      <c r="J47" s="96">
        <f>SUM(B47,D47,F47,H47)</f>
        <v>34</v>
      </c>
      <c r="K47" s="417">
        <f>SUM(C47,E47,G47,I47)</f>
        <v>2420824</v>
      </c>
      <c r="L47" s="87">
        <f t="shared" ref="L47:L53" si="13">J47/$J$78</f>
        <v>2.2405567124443155E-2</v>
      </c>
      <c r="M47" s="88">
        <f>K47/$K$78</f>
        <v>2.7554379216295763E-2</v>
      </c>
      <c r="P47" s="307"/>
      <c r="Q47" s="307"/>
      <c r="R47" s="307"/>
      <c r="S47" s="307"/>
    </row>
    <row r="48" spans="1:19" ht="12.75" customHeight="1" x14ac:dyDescent="0.2">
      <c r="A48" s="138" t="s">
        <v>8</v>
      </c>
      <c r="B48" s="165">
        <v>1</v>
      </c>
      <c r="C48" s="416">
        <v>209648</v>
      </c>
      <c r="D48" s="96">
        <v>37.299999999999997</v>
      </c>
      <c r="E48" s="416">
        <v>5827106.8300000001</v>
      </c>
      <c r="F48" s="96"/>
      <c r="G48" s="416"/>
      <c r="H48" s="96"/>
      <c r="I48" s="416"/>
      <c r="J48" s="96">
        <f t="shared" ref="J48:K49" si="14">SUM(B48,D48,F48,H48)</f>
        <v>38.299999999999997</v>
      </c>
      <c r="K48" s="417">
        <f t="shared" si="14"/>
        <v>6036754.8300000001</v>
      </c>
      <c r="L48" s="87">
        <f t="shared" si="13"/>
        <v>2.5239212378416847E-2</v>
      </c>
      <c r="M48" s="88">
        <f t="shared" ref="M48:M53" si="15">K48/$K$78</f>
        <v>6.8711741052478445E-2</v>
      </c>
      <c r="P48" s="307"/>
      <c r="Q48" s="307"/>
      <c r="R48" s="307"/>
      <c r="S48" s="307"/>
    </row>
    <row r="49" spans="1:19" x14ac:dyDescent="0.2">
      <c r="A49" s="138" t="s">
        <v>9</v>
      </c>
      <c r="B49" s="165">
        <v>31.2</v>
      </c>
      <c r="C49" s="416">
        <v>1999204.75</v>
      </c>
      <c r="D49" s="96">
        <v>258.7</v>
      </c>
      <c r="E49" s="416">
        <v>15993244.890000001</v>
      </c>
      <c r="F49" s="96">
        <v>22.7</v>
      </c>
      <c r="G49" s="416">
        <v>1307261.99</v>
      </c>
      <c r="H49" s="96">
        <v>24</v>
      </c>
      <c r="I49" s="416">
        <v>1618167</v>
      </c>
      <c r="J49" s="96">
        <f t="shared" si="14"/>
        <v>336.59999999999997</v>
      </c>
      <c r="K49" s="417">
        <f t="shared" si="14"/>
        <v>20917878.629999999</v>
      </c>
      <c r="L49" s="87">
        <f t="shared" si="13"/>
        <v>0.22181511453198721</v>
      </c>
      <c r="M49" s="88">
        <f t="shared" si="15"/>
        <v>0.23809213729352868</v>
      </c>
      <c r="O49" s="307"/>
      <c r="P49" s="307"/>
      <c r="Q49" s="307"/>
      <c r="R49" s="307"/>
      <c r="S49" s="307"/>
    </row>
    <row r="50" spans="1:19" ht="12.75" customHeight="1" x14ac:dyDescent="0.2">
      <c r="A50" s="138" t="s">
        <v>10</v>
      </c>
      <c r="B50" s="165">
        <v>2</v>
      </c>
      <c r="C50" s="416">
        <v>77993.759999999995</v>
      </c>
      <c r="D50" s="96">
        <v>1.68</v>
      </c>
      <c r="E50" s="416">
        <v>98298.85</v>
      </c>
      <c r="F50" s="96"/>
      <c r="G50" s="416"/>
      <c r="H50" s="96">
        <v>0.5</v>
      </c>
      <c r="I50" s="416">
        <v>25885.599999999999</v>
      </c>
      <c r="J50" s="96">
        <f>SUM(B50,D50,F50,H50)</f>
        <v>4.18</v>
      </c>
      <c r="K50" s="417">
        <f>SUM(C50,E50,G50,I50)</f>
        <v>202178.21</v>
      </c>
      <c r="L50" s="87">
        <f t="shared" si="13"/>
        <v>2.754566781769776E-3</v>
      </c>
      <c r="M50" s="88">
        <f t="shared" si="15"/>
        <v>2.3012391927756332E-3</v>
      </c>
      <c r="P50" s="307"/>
      <c r="Q50" s="307"/>
      <c r="R50" s="307"/>
      <c r="S50" s="307"/>
    </row>
    <row r="51" spans="1:19" x14ac:dyDescent="0.2">
      <c r="A51" s="138" t="s">
        <v>44</v>
      </c>
      <c r="B51" s="165"/>
      <c r="C51" s="416"/>
      <c r="D51" s="96">
        <v>0</v>
      </c>
      <c r="E51" s="416">
        <v>95070.1</v>
      </c>
      <c r="F51" s="96"/>
      <c r="G51" s="416"/>
      <c r="H51" s="96">
        <v>0</v>
      </c>
      <c r="I51" s="416">
        <v>8000</v>
      </c>
      <c r="J51" s="96">
        <f>SUM(B51,D51,F51,H51)</f>
        <v>0</v>
      </c>
      <c r="K51" s="417">
        <f t="shared" ref="K51:K53" si="16">SUM(C51,E51,G51,I51)</f>
        <v>103070.1</v>
      </c>
      <c r="L51" s="87">
        <f t="shared" si="13"/>
        <v>0</v>
      </c>
      <c r="M51" s="88">
        <f t="shared" si="15"/>
        <v>1.1731677401006955E-3</v>
      </c>
      <c r="O51" s="307"/>
      <c r="P51" s="307"/>
      <c r="Q51" s="307"/>
      <c r="R51" s="307"/>
      <c r="S51" s="307"/>
    </row>
    <row r="52" spans="1:19" x14ac:dyDescent="0.2">
      <c r="A52" s="138" t="s">
        <v>70</v>
      </c>
      <c r="B52" s="165"/>
      <c r="C52" s="416"/>
      <c r="D52" s="96"/>
      <c r="E52" s="416"/>
      <c r="F52" s="96"/>
      <c r="G52" s="416"/>
      <c r="H52" s="96"/>
      <c r="I52" s="416"/>
      <c r="J52" s="96">
        <f t="shared" ref="J52:J53" si="17">SUM(B52,D52,F52,H52)</f>
        <v>0</v>
      </c>
      <c r="K52" s="417">
        <f t="shared" si="16"/>
        <v>0</v>
      </c>
      <c r="L52" s="87">
        <f t="shared" si="13"/>
        <v>0</v>
      </c>
      <c r="M52" s="88">
        <f t="shared" si="15"/>
        <v>0</v>
      </c>
      <c r="O52" s="262"/>
      <c r="P52" s="393"/>
      <c r="Q52" s="262"/>
      <c r="R52" s="393"/>
      <c r="S52" s="142"/>
    </row>
    <row r="53" spans="1:19" x14ac:dyDescent="0.2">
      <c r="A53" s="138" t="s">
        <v>69</v>
      </c>
      <c r="B53" s="165"/>
      <c r="C53" s="416"/>
      <c r="D53" s="96"/>
      <c r="E53" s="416"/>
      <c r="F53" s="96"/>
      <c r="G53" s="416"/>
      <c r="H53" s="96"/>
      <c r="I53" s="416"/>
      <c r="J53" s="96">
        <f t="shared" si="17"/>
        <v>0</v>
      </c>
      <c r="K53" s="417">
        <f t="shared" si="16"/>
        <v>0</v>
      </c>
      <c r="L53" s="87">
        <f t="shared" si="13"/>
        <v>0</v>
      </c>
      <c r="M53" s="88">
        <f t="shared" si="15"/>
        <v>0</v>
      </c>
      <c r="O53" s="262"/>
      <c r="P53" s="393"/>
      <c r="Q53" s="262"/>
      <c r="R53" s="393"/>
      <c r="S53" s="142"/>
    </row>
    <row r="54" spans="1:19" ht="12.75" customHeight="1" x14ac:dyDescent="0.2">
      <c r="A54" s="61" t="s">
        <v>38</v>
      </c>
      <c r="B54" s="220">
        <f t="shared" ref="B54:K54" si="18">SUM(B47:B53)</f>
        <v>68.2</v>
      </c>
      <c r="C54" s="418">
        <f t="shared" si="18"/>
        <v>4707670.51</v>
      </c>
      <c r="D54" s="97">
        <f t="shared" si="18"/>
        <v>297.68</v>
      </c>
      <c r="E54" s="418">
        <f t="shared" si="18"/>
        <v>22013720.670000002</v>
      </c>
      <c r="F54" s="97">
        <f t="shared" si="18"/>
        <v>22.7</v>
      </c>
      <c r="G54" s="418">
        <f t="shared" si="18"/>
        <v>1307261.99</v>
      </c>
      <c r="H54" s="97">
        <f t="shared" si="18"/>
        <v>24.5</v>
      </c>
      <c r="I54" s="418">
        <f t="shared" si="18"/>
        <v>1652052.6</v>
      </c>
      <c r="J54" s="97">
        <f t="shared" si="18"/>
        <v>413.08</v>
      </c>
      <c r="K54" s="419">
        <f t="shared" si="18"/>
        <v>29680705.770000003</v>
      </c>
      <c r="L54" s="91">
        <f>SUM(L47:L53)</f>
        <v>0.27221446081661699</v>
      </c>
      <c r="M54" s="92">
        <f>SUM(M47:M53)</f>
        <v>0.33783266449517918</v>
      </c>
      <c r="O54" s="309"/>
      <c r="P54" s="309"/>
      <c r="Q54" s="309"/>
      <c r="R54" s="309"/>
      <c r="S54" s="309"/>
    </row>
    <row r="55" spans="1:19" x14ac:dyDescent="0.2">
      <c r="A55" s="147"/>
      <c r="B55" s="167"/>
      <c r="C55" s="199"/>
      <c r="D55" s="180"/>
      <c r="E55" s="204"/>
      <c r="F55" s="180"/>
      <c r="G55" s="204"/>
      <c r="H55" s="180"/>
      <c r="I55" s="204"/>
      <c r="J55" s="180"/>
      <c r="K55" s="204"/>
      <c r="L55" s="190"/>
      <c r="M55" s="209"/>
      <c r="O55" s="309"/>
      <c r="P55" s="309"/>
      <c r="Q55" s="309"/>
      <c r="R55" s="309"/>
      <c r="S55" s="309"/>
    </row>
    <row r="56" spans="1:19" ht="12.75" customHeight="1" x14ac:dyDescent="0.2">
      <c r="A56" s="447" t="s">
        <v>11</v>
      </c>
      <c r="B56" s="448"/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9"/>
      <c r="O56" s="12"/>
      <c r="P56" s="12"/>
      <c r="Q56" s="12"/>
      <c r="R56" s="12"/>
      <c r="S56" s="12"/>
    </row>
    <row r="57" spans="1:19" x14ac:dyDescent="0.2">
      <c r="A57" s="148" t="s">
        <v>12</v>
      </c>
      <c r="B57" s="165"/>
      <c r="C57" s="416"/>
      <c r="D57" s="96">
        <v>312.7</v>
      </c>
      <c r="E57" s="416">
        <v>26428427.649999999</v>
      </c>
      <c r="F57" s="96"/>
      <c r="G57" s="416"/>
      <c r="H57" s="96"/>
      <c r="I57" s="416"/>
      <c r="J57" s="96">
        <f t="shared" ref="J57:K66" si="19">SUM(B57,D57,F57,H57)</f>
        <v>312.7</v>
      </c>
      <c r="K57" s="417">
        <f t="shared" si="19"/>
        <v>26428427.649999999</v>
      </c>
      <c r="L57" s="87">
        <f t="shared" ref="L57:L63" si="20">J57/$J$78</f>
        <v>0.20606531881804044</v>
      </c>
      <c r="M57" s="88">
        <f t="shared" ref="M57:M63" si="21">K57/$K$78</f>
        <v>0.30081448199395588</v>
      </c>
      <c r="O57" s="12"/>
      <c r="P57" s="12"/>
      <c r="Q57" s="12"/>
      <c r="R57" s="12"/>
      <c r="S57" s="12"/>
    </row>
    <row r="58" spans="1:19" ht="12.75" customHeight="1" x14ac:dyDescent="0.2">
      <c r="A58" s="138" t="s">
        <v>13</v>
      </c>
      <c r="B58" s="165"/>
      <c r="C58" s="416"/>
      <c r="D58" s="96">
        <v>107</v>
      </c>
      <c r="E58" s="416">
        <v>5464943</v>
      </c>
      <c r="F58" s="96">
        <v>1</v>
      </c>
      <c r="G58" s="416">
        <v>71680</v>
      </c>
      <c r="H58" s="96"/>
      <c r="I58" s="416"/>
      <c r="J58" s="96">
        <f t="shared" si="19"/>
        <v>108</v>
      </c>
      <c r="K58" s="417">
        <f t="shared" si="19"/>
        <v>5536623</v>
      </c>
      <c r="L58" s="87">
        <f t="shared" si="20"/>
        <v>7.1170624983525319E-2</v>
      </c>
      <c r="M58" s="88">
        <f t="shared" si="21"/>
        <v>6.3019124777210195E-2</v>
      </c>
      <c r="O58" s="306"/>
      <c r="P58" s="306"/>
      <c r="Q58" s="306"/>
      <c r="R58" s="306"/>
      <c r="S58" s="306"/>
    </row>
    <row r="59" spans="1:19" x14ac:dyDescent="0.2">
      <c r="A59" s="138" t="s">
        <v>14</v>
      </c>
      <c r="B59" s="165"/>
      <c r="C59" s="416"/>
      <c r="D59" s="96">
        <v>44.5</v>
      </c>
      <c r="E59" s="416">
        <v>826582.57</v>
      </c>
      <c r="F59" s="96">
        <v>4.5</v>
      </c>
      <c r="G59" s="416">
        <v>98711.93</v>
      </c>
      <c r="H59" s="96">
        <v>1</v>
      </c>
      <c r="I59" s="416">
        <v>24049.65</v>
      </c>
      <c r="J59" s="96">
        <f t="shared" si="19"/>
        <v>50</v>
      </c>
      <c r="K59" s="417">
        <f t="shared" si="19"/>
        <v>949344.15</v>
      </c>
      <c r="L59" s="87">
        <f t="shared" si="20"/>
        <v>3.2949363418298759E-2</v>
      </c>
      <c r="M59" s="88">
        <f t="shared" si="21"/>
        <v>1.0805654899270649E-2</v>
      </c>
      <c r="O59" s="306"/>
      <c r="P59" s="306"/>
      <c r="Q59" s="306"/>
      <c r="R59" s="306"/>
      <c r="S59" s="306"/>
    </row>
    <row r="60" spans="1:19" x14ac:dyDescent="0.2">
      <c r="A60" s="138" t="s">
        <v>15</v>
      </c>
      <c r="B60" s="165"/>
      <c r="C60" s="416"/>
      <c r="D60" s="96">
        <v>28.5</v>
      </c>
      <c r="E60" s="416">
        <v>3140988</v>
      </c>
      <c r="F60" s="96">
        <v>0</v>
      </c>
      <c r="G60" s="416">
        <v>7500</v>
      </c>
      <c r="H60" s="96"/>
      <c r="I60" s="416"/>
      <c r="J60" s="96">
        <f t="shared" si="19"/>
        <v>28.5</v>
      </c>
      <c r="K60" s="417">
        <f t="shared" si="19"/>
        <v>3148488</v>
      </c>
      <c r="L60" s="87">
        <f t="shared" si="20"/>
        <v>1.8781137148430292E-2</v>
      </c>
      <c r="M60" s="88">
        <f t="shared" si="21"/>
        <v>3.5836819326789809E-2</v>
      </c>
      <c r="O60" s="306"/>
      <c r="P60" s="306"/>
      <c r="Q60" s="306"/>
      <c r="R60" s="306"/>
      <c r="S60" s="306"/>
    </row>
    <row r="61" spans="1:19" x14ac:dyDescent="0.2">
      <c r="A61" s="154" t="s">
        <v>16</v>
      </c>
      <c r="B61" s="165"/>
      <c r="C61" s="416"/>
      <c r="D61" s="394"/>
      <c r="E61" s="420"/>
      <c r="F61" s="96"/>
      <c r="G61" s="416"/>
      <c r="H61" s="96"/>
      <c r="I61" s="416"/>
      <c r="J61" s="96">
        <f t="shared" si="19"/>
        <v>0</v>
      </c>
      <c r="K61" s="417">
        <f t="shared" si="19"/>
        <v>0</v>
      </c>
      <c r="L61" s="87">
        <f t="shared" si="20"/>
        <v>0</v>
      </c>
      <c r="M61" s="88">
        <f t="shared" si="21"/>
        <v>0</v>
      </c>
      <c r="O61" s="12"/>
      <c r="P61" s="396"/>
      <c r="Q61" s="397"/>
      <c r="R61" s="396"/>
      <c r="S61" s="398"/>
    </row>
    <row r="62" spans="1:19" ht="12.75" customHeight="1" x14ac:dyDescent="0.2">
      <c r="A62" s="148" t="s">
        <v>17</v>
      </c>
      <c r="B62" s="165"/>
      <c r="C62" s="416"/>
      <c r="D62" s="96">
        <v>13</v>
      </c>
      <c r="E62" s="416">
        <v>1060793</v>
      </c>
      <c r="F62" s="96"/>
      <c r="G62" s="416"/>
      <c r="H62" s="96"/>
      <c r="I62" s="416"/>
      <c r="J62" s="96">
        <f t="shared" si="19"/>
        <v>13</v>
      </c>
      <c r="K62" s="417">
        <f t="shared" si="19"/>
        <v>1060793</v>
      </c>
      <c r="L62" s="87">
        <f t="shared" si="20"/>
        <v>8.5668344887576773E-3</v>
      </c>
      <c r="M62" s="88">
        <f t="shared" si="21"/>
        <v>1.2074191511647287E-2</v>
      </c>
      <c r="O62" s="309"/>
      <c r="P62" s="309"/>
      <c r="Q62" s="309"/>
      <c r="R62" s="309"/>
      <c r="S62" s="309"/>
    </row>
    <row r="63" spans="1:19" x14ac:dyDescent="0.2">
      <c r="A63" s="148" t="s">
        <v>90</v>
      </c>
      <c r="B63" s="165"/>
      <c r="C63" s="416"/>
      <c r="D63" s="96">
        <v>3</v>
      </c>
      <c r="E63" s="416">
        <v>247920</v>
      </c>
      <c r="F63" s="96"/>
      <c r="G63" s="416"/>
      <c r="H63" s="96"/>
      <c r="I63" s="416"/>
      <c r="J63" s="96">
        <f t="shared" si="19"/>
        <v>3</v>
      </c>
      <c r="K63" s="417">
        <f t="shared" si="19"/>
        <v>247920</v>
      </c>
      <c r="L63" s="87">
        <f t="shared" si="20"/>
        <v>1.9769618050979256E-3</v>
      </c>
      <c r="M63" s="88">
        <f t="shared" si="21"/>
        <v>2.8218828363003861E-3</v>
      </c>
      <c r="O63" s="309"/>
      <c r="P63" s="309"/>
      <c r="Q63" s="309"/>
      <c r="R63" s="309"/>
      <c r="S63" s="309"/>
    </row>
    <row r="64" spans="1:19" x14ac:dyDescent="0.2">
      <c r="A64" s="148" t="s">
        <v>18</v>
      </c>
      <c r="B64" s="165"/>
      <c r="C64" s="416"/>
      <c r="D64" s="96">
        <v>7</v>
      </c>
      <c r="E64" s="416">
        <v>330959</v>
      </c>
      <c r="F64" s="96">
        <v>3</v>
      </c>
      <c r="G64" s="416">
        <v>163600</v>
      </c>
      <c r="H64" s="96"/>
      <c r="I64" s="416"/>
      <c r="J64" s="96">
        <f t="shared" si="19"/>
        <v>10</v>
      </c>
      <c r="K64" s="417">
        <f t="shared" si="19"/>
        <v>494559</v>
      </c>
      <c r="L64" s="87">
        <f>J64/$J$78</f>
        <v>6.5898726836597513E-3</v>
      </c>
      <c r="M64" s="88">
        <f>K64/$K$78</f>
        <v>5.6291850340346988E-3</v>
      </c>
      <c r="O64" s="309"/>
      <c r="P64" s="309"/>
      <c r="Q64" s="309"/>
      <c r="R64" s="309"/>
      <c r="S64" s="309"/>
    </row>
    <row r="65" spans="1:19" x14ac:dyDescent="0.2">
      <c r="A65" s="155" t="s">
        <v>45</v>
      </c>
      <c r="B65" s="165"/>
      <c r="C65" s="416"/>
      <c r="D65" s="96">
        <v>0</v>
      </c>
      <c r="E65" s="416">
        <v>121054.72</v>
      </c>
      <c r="F65" s="96"/>
      <c r="G65" s="416"/>
      <c r="H65" s="96"/>
      <c r="I65" s="416"/>
      <c r="J65" s="96">
        <f t="shared" si="19"/>
        <v>0</v>
      </c>
      <c r="K65" s="417">
        <f t="shared" si="19"/>
        <v>121054.72</v>
      </c>
      <c r="L65" s="87">
        <f>J65/$J$78</f>
        <v>0</v>
      </c>
      <c r="M65" s="88">
        <f>K65/$K$78</f>
        <v>1.377872848584822E-3</v>
      </c>
      <c r="O65" s="309"/>
      <c r="P65" s="309"/>
      <c r="Q65" s="309"/>
      <c r="R65" s="309"/>
      <c r="S65" s="309"/>
    </row>
    <row r="66" spans="1:19" x14ac:dyDescent="0.2">
      <c r="A66" s="155" t="s">
        <v>71</v>
      </c>
      <c r="B66" s="165"/>
      <c r="C66" s="416"/>
      <c r="D66" s="96"/>
      <c r="E66" s="416"/>
      <c r="F66" s="96"/>
      <c r="G66" s="416"/>
      <c r="H66" s="96"/>
      <c r="I66" s="416"/>
      <c r="J66" s="96">
        <f t="shared" si="19"/>
        <v>0</v>
      </c>
      <c r="K66" s="417">
        <f t="shared" si="19"/>
        <v>0</v>
      </c>
      <c r="L66" s="87">
        <f t="shared" ref="L66" si="22">J66/$J$78</f>
        <v>0</v>
      </c>
      <c r="M66" s="88">
        <f t="shared" ref="M66" si="23">K66/$K$78</f>
        <v>0</v>
      </c>
      <c r="O66" s="262"/>
      <c r="P66" s="393"/>
      <c r="Q66" s="262"/>
      <c r="R66" s="393"/>
      <c r="S66" s="142"/>
    </row>
    <row r="67" spans="1:19" x14ac:dyDescent="0.2">
      <c r="A67" s="61" t="s">
        <v>38</v>
      </c>
      <c r="B67" s="97">
        <f>SUM(B57:B66)</f>
        <v>0</v>
      </c>
      <c r="C67" s="418">
        <f t="shared" ref="C67:K67" si="24">SUM(C57:C66)</f>
        <v>0</v>
      </c>
      <c r="D67" s="97">
        <f t="shared" si="24"/>
        <v>515.70000000000005</v>
      </c>
      <c r="E67" s="418">
        <f t="shared" si="24"/>
        <v>37621667.939999998</v>
      </c>
      <c r="F67" s="97">
        <f t="shared" si="24"/>
        <v>8.5</v>
      </c>
      <c r="G67" s="418">
        <f t="shared" si="24"/>
        <v>341491.93</v>
      </c>
      <c r="H67" s="97">
        <f t="shared" si="24"/>
        <v>1</v>
      </c>
      <c r="I67" s="418">
        <f t="shared" si="24"/>
        <v>24049.65</v>
      </c>
      <c r="J67" s="97">
        <f t="shared" si="24"/>
        <v>525.20000000000005</v>
      </c>
      <c r="K67" s="418">
        <f t="shared" si="24"/>
        <v>37987209.519999996</v>
      </c>
      <c r="L67" s="91">
        <f>SUM(L57:L66)</f>
        <v>0.34610011334581009</v>
      </c>
      <c r="M67" s="92">
        <f>SUM(M57:M66)</f>
        <v>0.43237921322779371</v>
      </c>
      <c r="O67" s="262"/>
      <c r="P67" s="393"/>
      <c r="Q67" s="262"/>
      <c r="R67" s="393"/>
      <c r="S67" s="142"/>
    </row>
    <row r="68" spans="1:19" x14ac:dyDescent="0.2">
      <c r="A68" s="147"/>
      <c r="B68" s="168"/>
      <c r="C68" s="199"/>
      <c r="D68" s="180"/>
      <c r="E68" s="204"/>
      <c r="F68" s="180"/>
      <c r="G68" s="204"/>
      <c r="H68" s="180"/>
      <c r="I68" s="204"/>
      <c r="J68" s="180"/>
      <c r="K68" s="204"/>
      <c r="L68" s="190"/>
      <c r="M68" s="209"/>
      <c r="O68" s="262"/>
      <c r="P68" s="393"/>
      <c r="Q68" s="262"/>
      <c r="R68" s="393"/>
      <c r="S68" s="142"/>
    </row>
    <row r="69" spans="1:19" x14ac:dyDescent="0.2">
      <c r="A69" s="447" t="s">
        <v>41</v>
      </c>
      <c r="B69" s="448"/>
      <c r="C69" s="448"/>
      <c r="D69" s="448"/>
      <c r="E69" s="448"/>
      <c r="F69" s="448"/>
      <c r="G69" s="448"/>
      <c r="H69" s="448"/>
      <c r="I69" s="448"/>
      <c r="J69" s="448"/>
      <c r="K69" s="448"/>
      <c r="L69" s="448"/>
      <c r="M69" s="449"/>
      <c r="O69" s="262"/>
      <c r="P69" s="393"/>
      <c r="Q69" s="262"/>
      <c r="R69" s="393"/>
      <c r="S69" s="142"/>
    </row>
    <row r="70" spans="1:19" x14ac:dyDescent="0.2">
      <c r="A70" s="138" t="s">
        <v>20</v>
      </c>
      <c r="B70" s="165">
        <v>20</v>
      </c>
      <c r="C70" s="416">
        <v>669123</v>
      </c>
      <c r="D70" s="96">
        <v>182.2</v>
      </c>
      <c r="E70" s="416">
        <v>6392603.4100000001</v>
      </c>
      <c r="F70" s="96">
        <v>12</v>
      </c>
      <c r="G70" s="416">
        <v>436000.5</v>
      </c>
      <c r="H70" s="96">
        <v>6</v>
      </c>
      <c r="I70" s="416">
        <v>175948.52</v>
      </c>
      <c r="J70" s="96">
        <f t="shared" ref="J70:K75" si="25">SUM(B70,D70,F70,H70)</f>
        <v>220.2</v>
      </c>
      <c r="K70" s="417">
        <f t="shared" si="25"/>
        <v>7673675.4299999997</v>
      </c>
      <c r="L70" s="87">
        <f>J70/$J$78</f>
        <v>0.14510899649418774</v>
      </c>
      <c r="M70" s="88">
        <f t="shared" ref="M70:M75" si="26">K70/$K$78</f>
        <v>8.7343550287419261E-2</v>
      </c>
      <c r="O70" s="262"/>
      <c r="P70" s="393"/>
      <c r="Q70" s="262"/>
      <c r="R70" s="393"/>
      <c r="S70" s="142"/>
    </row>
    <row r="71" spans="1:19" x14ac:dyDescent="0.2">
      <c r="A71" s="138" t="s">
        <v>21</v>
      </c>
      <c r="B71" s="165">
        <v>12</v>
      </c>
      <c r="C71" s="416">
        <v>438945</v>
      </c>
      <c r="D71" s="96">
        <v>80</v>
      </c>
      <c r="E71" s="416">
        <v>3409653</v>
      </c>
      <c r="F71" s="96">
        <v>6</v>
      </c>
      <c r="G71" s="416">
        <v>246148.5</v>
      </c>
      <c r="H71" s="96">
        <v>5</v>
      </c>
      <c r="I71" s="416">
        <v>217932</v>
      </c>
      <c r="J71" s="96">
        <f t="shared" si="25"/>
        <v>103</v>
      </c>
      <c r="K71" s="417">
        <f t="shared" si="25"/>
        <v>4312678.5</v>
      </c>
      <c r="L71" s="87">
        <f t="shared" ref="L71:L75" si="27">J71/$J$78</f>
        <v>6.7875688641695436E-2</v>
      </c>
      <c r="M71" s="88">
        <f t="shared" si="26"/>
        <v>4.9087905121134617E-2</v>
      </c>
      <c r="O71" s="262"/>
      <c r="P71" s="393"/>
      <c r="Q71" s="262"/>
      <c r="R71" s="393"/>
      <c r="S71" s="142"/>
    </row>
    <row r="72" spans="1:19" x14ac:dyDescent="0.2">
      <c r="A72" s="138" t="s">
        <v>22</v>
      </c>
      <c r="B72" s="165">
        <v>2</v>
      </c>
      <c r="C72" s="416">
        <v>79060.800000000003</v>
      </c>
      <c r="D72" s="96">
        <v>25</v>
      </c>
      <c r="E72" s="416">
        <v>1243050.8999999999</v>
      </c>
      <c r="F72" s="96"/>
      <c r="G72" s="416"/>
      <c r="H72" s="96"/>
      <c r="I72" s="416"/>
      <c r="J72" s="96">
        <f t="shared" si="25"/>
        <v>27</v>
      </c>
      <c r="K72" s="417">
        <f t="shared" si="25"/>
        <v>1322111.7</v>
      </c>
      <c r="L72" s="87">
        <f t="shared" si="27"/>
        <v>1.779265624588133E-2</v>
      </c>
      <c r="M72" s="88">
        <f t="shared" si="26"/>
        <v>1.5048581453299148E-2</v>
      </c>
      <c r="O72" s="262"/>
      <c r="P72" s="393"/>
      <c r="Q72" s="262"/>
      <c r="R72" s="393"/>
      <c r="S72" s="142"/>
    </row>
    <row r="73" spans="1:19" x14ac:dyDescent="0.2">
      <c r="A73" s="138" t="s">
        <v>23</v>
      </c>
      <c r="B73" s="165">
        <v>60</v>
      </c>
      <c r="C73" s="416">
        <v>1603563</v>
      </c>
      <c r="D73" s="96">
        <v>90</v>
      </c>
      <c r="E73" s="416">
        <v>2351661</v>
      </c>
      <c r="F73" s="96">
        <v>8</v>
      </c>
      <c r="G73" s="416">
        <v>218049</v>
      </c>
      <c r="H73" s="96">
        <v>1</v>
      </c>
      <c r="I73" s="416">
        <v>32487</v>
      </c>
      <c r="J73" s="96">
        <f t="shared" si="25"/>
        <v>159</v>
      </c>
      <c r="K73" s="417">
        <f t="shared" si="25"/>
        <v>4205760</v>
      </c>
      <c r="L73" s="87">
        <f t="shared" si="27"/>
        <v>0.10477897567019005</v>
      </c>
      <c r="M73" s="88">
        <f t="shared" si="26"/>
        <v>4.7870934001285538E-2</v>
      </c>
      <c r="O73" s="262"/>
      <c r="P73" s="393"/>
      <c r="Q73" s="262"/>
      <c r="R73" s="393"/>
      <c r="S73" s="142"/>
    </row>
    <row r="74" spans="1:19" x14ac:dyDescent="0.2">
      <c r="A74" s="138" t="s">
        <v>24</v>
      </c>
      <c r="B74" s="165">
        <v>15</v>
      </c>
      <c r="C74" s="416">
        <v>567079.5</v>
      </c>
      <c r="D74" s="96">
        <v>28</v>
      </c>
      <c r="E74" s="416">
        <v>1115224.5</v>
      </c>
      <c r="F74" s="96"/>
      <c r="G74" s="416"/>
      <c r="H74" s="96"/>
      <c r="I74" s="416"/>
      <c r="J74" s="96">
        <f t="shared" si="25"/>
        <v>43</v>
      </c>
      <c r="K74" s="417">
        <f t="shared" si="25"/>
        <v>1682304</v>
      </c>
      <c r="L74" s="87">
        <f t="shared" si="27"/>
        <v>2.833645253973693E-2</v>
      </c>
      <c r="M74" s="88">
        <f t="shared" si="26"/>
        <v>1.9148373600514215E-2</v>
      </c>
      <c r="O74" s="262"/>
      <c r="P74" s="393"/>
      <c r="Q74" s="262"/>
      <c r="R74" s="393"/>
      <c r="S74" s="142"/>
    </row>
    <row r="75" spans="1:19" x14ac:dyDescent="0.2">
      <c r="A75" s="138" t="s">
        <v>25</v>
      </c>
      <c r="B75" s="165">
        <v>8</v>
      </c>
      <c r="C75" s="416">
        <v>323310</v>
      </c>
      <c r="D75" s="96">
        <v>7</v>
      </c>
      <c r="E75" s="416">
        <v>263055</v>
      </c>
      <c r="F75" s="96">
        <v>8</v>
      </c>
      <c r="G75" s="416">
        <v>257634</v>
      </c>
      <c r="H75" s="96">
        <v>4</v>
      </c>
      <c r="I75" s="416">
        <v>147790.51</v>
      </c>
      <c r="J75" s="96">
        <f t="shared" si="25"/>
        <v>27</v>
      </c>
      <c r="K75" s="417">
        <f t="shared" si="25"/>
        <v>991789.51</v>
      </c>
      <c r="L75" s="87">
        <f t="shared" si="27"/>
        <v>1.779265624588133E-2</v>
      </c>
      <c r="M75" s="88">
        <f t="shared" si="26"/>
        <v>1.1288777813374356E-2</v>
      </c>
      <c r="O75" s="262"/>
      <c r="P75" s="393"/>
      <c r="Q75" s="262"/>
      <c r="R75" s="393"/>
      <c r="S75" s="142"/>
    </row>
    <row r="76" spans="1:19" x14ac:dyDescent="0.2">
      <c r="A76" s="146" t="s">
        <v>38</v>
      </c>
      <c r="B76" s="166">
        <f>SUM(B70:B75)</f>
        <v>117</v>
      </c>
      <c r="C76" s="418">
        <f t="shared" ref="C76:M76" si="28">SUM(C70:C75)</f>
        <v>3681081.3</v>
      </c>
      <c r="D76" s="97">
        <f>SUM(D70:D75)</f>
        <v>412.2</v>
      </c>
      <c r="E76" s="418">
        <f t="shared" si="28"/>
        <v>14775247.810000001</v>
      </c>
      <c r="F76" s="97">
        <f>SUM(F70:F75)</f>
        <v>34</v>
      </c>
      <c r="G76" s="418">
        <f t="shared" si="28"/>
        <v>1157832</v>
      </c>
      <c r="H76" s="97">
        <f>SUM(H70:H75)</f>
        <v>16</v>
      </c>
      <c r="I76" s="418">
        <f t="shared" si="28"/>
        <v>574158.03</v>
      </c>
      <c r="J76" s="97">
        <f>SUM(J70:J75)</f>
        <v>579.20000000000005</v>
      </c>
      <c r="K76" s="419">
        <f t="shared" si="28"/>
        <v>20188319.140000001</v>
      </c>
      <c r="L76" s="91">
        <f t="shared" si="28"/>
        <v>0.38168542583757281</v>
      </c>
      <c r="M76" s="92">
        <f t="shared" si="28"/>
        <v>0.22978812227702716</v>
      </c>
      <c r="O76" s="262"/>
      <c r="P76" s="393"/>
      <c r="Q76" s="262"/>
      <c r="R76" s="393"/>
      <c r="S76" s="142"/>
    </row>
    <row r="77" spans="1:19" x14ac:dyDescent="0.2">
      <c r="A77" s="149"/>
      <c r="B77" s="169"/>
      <c r="C77" s="421"/>
      <c r="D77" s="182"/>
      <c r="E77" s="422"/>
      <c r="F77" s="182"/>
      <c r="G77" s="422"/>
      <c r="H77" s="182"/>
      <c r="I77" s="422"/>
      <c r="J77" s="182"/>
      <c r="K77" s="422"/>
      <c r="L77" s="305"/>
      <c r="M77" s="210"/>
    </row>
    <row r="78" spans="1:19" x14ac:dyDescent="0.2">
      <c r="A78" s="150" t="s">
        <v>26</v>
      </c>
      <c r="B78" s="170">
        <f t="shared" ref="B78:M78" si="29">SUM(B54,B67,B76)</f>
        <v>185.2</v>
      </c>
      <c r="C78" s="423">
        <f t="shared" si="29"/>
        <v>8388751.8099999987</v>
      </c>
      <c r="D78" s="98">
        <f t="shared" si="29"/>
        <v>1225.5800000000002</v>
      </c>
      <c r="E78" s="423">
        <f t="shared" si="29"/>
        <v>74410636.420000002</v>
      </c>
      <c r="F78" s="98">
        <f t="shared" si="29"/>
        <v>65.2</v>
      </c>
      <c r="G78" s="423">
        <f t="shared" si="29"/>
        <v>2806585.92</v>
      </c>
      <c r="H78" s="98">
        <f t="shared" si="29"/>
        <v>41.5</v>
      </c>
      <c r="I78" s="423">
        <f t="shared" si="29"/>
        <v>2250260.2800000003</v>
      </c>
      <c r="J78" s="98">
        <f t="shared" si="29"/>
        <v>1517.48</v>
      </c>
      <c r="K78" s="424">
        <f t="shared" si="29"/>
        <v>87856234.429999992</v>
      </c>
      <c r="L78" s="229">
        <f t="shared" si="29"/>
        <v>0.99999999999999989</v>
      </c>
      <c r="M78" s="214">
        <f t="shared" si="29"/>
        <v>1</v>
      </c>
    </row>
    <row r="79" spans="1:19" x14ac:dyDescent="0.2">
      <c r="A79" s="151"/>
      <c r="B79" s="167"/>
      <c r="C79" s="199"/>
      <c r="D79" s="183"/>
      <c r="E79" s="120"/>
      <c r="F79" s="183"/>
      <c r="G79" s="120"/>
      <c r="H79" s="183"/>
      <c r="I79" s="207"/>
      <c r="J79" s="183"/>
      <c r="K79" s="207"/>
      <c r="L79" s="190"/>
      <c r="M79" s="209"/>
    </row>
    <row r="80" spans="1:19" ht="15" thickBot="1" x14ac:dyDescent="0.25">
      <c r="A80" s="152" t="s">
        <v>39</v>
      </c>
      <c r="B80" s="215">
        <f>B78/$J$78</f>
        <v>0.12204444210137859</v>
      </c>
      <c r="C80" s="86">
        <f>C78/$K$78</f>
        <v>9.548271519289607E-2</v>
      </c>
      <c r="D80" s="86">
        <f>D78/$J$78</f>
        <v>0.80764161636397191</v>
      </c>
      <c r="E80" s="86">
        <f>E78/$K$78</f>
        <v>0.84695909064128105</v>
      </c>
      <c r="F80" s="100">
        <f>F78/$J$78</f>
        <v>4.2965969897461584E-2</v>
      </c>
      <c r="G80" s="86">
        <f>G78/$K$78</f>
        <v>3.1945210698008743E-2</v>
      </c>
      <c r="H80" s="101">
        <f>H78/$J$78</f>
        <v>2.7347971637187968E-2</v>
      </c>
      <c r="I80" s="86">
        <f>I78/$K$78</f>
        <v>2.561298346781422E-2</v>
      </c>
      <c r="J80" s="86">
        <f>J78/$J$78</f>
        <v>1</v>
      </c>
      <c r="K80" s="86">
        <f>K78/$K$78</f>
        <v>1</v>
      </c>
      <c r="L80" s="191"/>
      <c r="M80" s="211"/>
    </row>
    <row r="81" spans="1:18" ht="6.75" customHeight="1" x14ac:dyDescent="0.2">
      <c r="A81" s="18"/>
      <c r="B81" s="171"/>
      <c r="C81" s="200"/>
      <c r="D81" s="171"/>
      <c r="E81" s="203"/>
      <c r="F81" s="171"/>
      <c r="G81" s="203"/>
      <c r="H81" s="171"/>
      <c r="I81" s="200"/>
      <c r="J81" s="189"/>
      <c r="K81" s="208"/>
      <c r="L81" s="192"/>
      <c r="M81" s="212"/>
    </row>
    <row r="82" spans="1:18" x14ac:dyDescent="0.2">
      <c r="A82" s="25" t="s">
        <v>27</v>
      </c>
      <c r="B82" s="23"/>
      <c r="C82" s="383"/>
      <c r="D82" s="23"/>
      <c r="E82" s="23"/>
      <c r="F82" s="23"/>
      <c r="G82" s="23"/>
      <c r="H82" s="23"/>
      <c r="I82" s="23"/>
      <c r="J82" s="20"/>
      <c r="K82" s="21"/>
      <c r="L82" s="22"/>
      <c r="M82" s="9"/>
      <c r="N82" s="383"/>
      <c r="O82" s="383"/>
      <c r="P82" s="383"/>
      <c r="Q82" s="383"/>
      <c r="R82" s="383"/>
    </row>
    <row r="83" spans="1:18" x14ac:dyDescent="0.2">
      <c r="A83" s="25" t="s">
        <v>108</v>
      </c>
      <c r="B83" s="23"/>
      <c r="C83" s="383"/>
      <c r="D83" s="23"/>
      <c r="E83" s="23"/>
      <c r="F83" s="25"/>
      <c r="G83" s="24"/>
      <c r="H83" s="20"/>
      <c r="I83" s="21"/>
      <c r="J83" s="23"/>
      <c r="K83" s="23"/>
      <c r="L83" s="23"/>
      <c r="M83" s="9"/>
      <c r="N83" s="383"/>
      <c r="O83" s="383"/>
      <c r="P83" s="383"/>
      <c r="Q83" s="383"/>
      <c r="R83" s="383"/>
    </row>
    <row r="84" spans="1:18" x14ac:dyDescent="0.2">
      <c r="A84" s="25" t="s">
        <v>28</v>
      </c>
      <c r="B84" s="23"/>
      <c r="C84" s="383"/>
      <c r="D84" s="23"/>
      <c r="E84" s="23"/>
      <c r="F84" s="23"/>
      <c r="G84" s="23"/>
      <c r="H84" s="23"/>
      <c r="I84" s="23"/>
      <c r="J84" s="26"/>
      <c r="K84" s="19"/>
      <c r="L84" s="9"/>
      <c r="M84" s="9"/>
      <c r="N84" s="383"/>
      <c r="O84" s="383"/>
      <c r="P84" s="383"/>
      <c r="Q84" s="383"/>
      <c r="R84" s="383"/>
    </row>
    <row r="85" spans="1:18" x14ac:dyDescent="0.2">
      <c r="A85" s="25" t="s">
        <v>29</v>
      </c>
      <c r="B85" s="383"/>
      <c r="C85" s="383"/>
      <c r="D85" s="383"/>
      <c r="E85" s="383"/>
      <c r="F85" s="383"/>
      <c r="G85" s="383"/>
      <c r="H85" s="383"/>
      <c r="I85" s="383"/>
      <c r="J85" s="383"/>
      <c r="K85" s="383"/>
      <c r="L85" s="383"/>
      <c r="M85" s="383"/>
      <c r="N85" s="383"/>
      <c r="O85" s="383"/>
      <c r="P85" s="383"/>
      <c r="Q85" s="383"/>
      <c r="R85" s="383"/>
    </row>
    <row r="86" spans="1:18" x14ac:dyDescent="0.2">
      <c r="A86" s="25" t="s">
        <v>64</v>
      </c>
      <c r="B86" s="383"/>
      <c r="C86" s="38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383"/>
      <c r="Q86" s="383"/>
      <c r="R86" s="383"/>
    </row>
    <row r="87" spans="1:18" x14ac:dyDescent="0.2">
      <c r="A87" s="25" t="s">
        <v>105</v>
      </c>
    </row>
    <row r="88" spans="1:18" ht="12.75" customHeight="1" x14ac:dyDescent="0.2">
      <c r="A88" s="12"/>
      <c r="B88"/>
      <c r="C88"/>
      <c r="D88"/>
      <c r="E88"/>
    </row>
    <row r="89" spans="1:18" ht="15" x14ac:dyDescent="0.2">
      <c r="B89"/>
      <c r="C89"/>
      <c r="D89"/>
      <c r="E89"/>
    </row>
    <row r="90" spans="1:18" x14ac:dyDescent="0.2">
      <c r="A90" s="25"/>
      <c r="E90" s="383"/>
    </row>
    <row r="91" spans="1:18" x14ac:dyDescent="0.2">
      <c r="E91" s="383"/>
    </row>
    <row r="92" spans="1:18" x14ac:dyDescent="0.2">
      <c r="A92" s="25"/>
      <c r="E92" s="383"/>
    </row>
    <row r="93" spans="1:18" x14ac:dyDescent="0.2">
      <c r="A93" s="25"/>
      <c r="E93" s="383"/>
    </row>
    <row r="94" spans="1:18" x14ac:dyDescent="0.2">
      <c r="E94" s="383"/>
    </row>
    <row r="95" spans="1:18" x14ac:dyDescent="0.2">
      <c r="A95" s="25"/>
      <c r="E95" s="383"/>
    </row>
  </sheetData>
  <mergeCells count="20">
    <mergeCell ref="A1:Q1"/>
    <mergeCell ref="A3:A5"/>
    <mergeCell ref="B3:C4"/>
    <mergeCell ref="D3:E4"/>
    <mergeCell ref="F3:G4"/>
    <mergeCell ref="H3:I4"/>
    <mergeCell ref="J3:K4"/>
    <mergeCell ref="L3:M4"/>
    <mergeCell ref="N3:O4"/>
    <mergeCell ref="P3:Q4"/>
    <mergeCell ref="L43:M44"/>
    <mergeCell ref="A46:M46"/>
    <mergeCell ref="A56:M56"/>
    <mergeCell ref="A69:M69"/>
    <mergeCell ref="A43:A45"/>
    <mergeCell ref="B43:C44"/>
    <mergeCell ref="D43:E44"/>
    <mergeCell ref="F43:G44"/>
    <mergeCell ref="H43:I44"/>
    <mergeCell ref="J43:K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4"/>
  <sheetViews>
    <sheetView workbookViewId="0">
      <selection sqref="A1:S1"/>
    </sheetView>
  </sheetViews>
  <sheetFormatPr baseColWidth="10" defaultColWidth="9.1640625" defaultRowHeight="14" x14ac:dyDescent="0.2"/>
  <cols>
    <col min="1" max="1" width="24.6640625" style="1" customWidth="1"/>
    <col min="2" max="2" width="6.83203125" style="239" bestFit="1" customWidth="1"/>
    <col min="3" max="3" width="9.83203125" style="202" bestFit="1" customWidth="1"/>
    <col min="4" max="4" width="6.83203125" style="239" bestFit="1" customWidth="1"/>
    <col min="5" max="5" width="9.83203125" style="202" bestFit="1" customWidth="1"/>
    <col min="6" max="6" width="5.6640625" style="239" bestFit="1" customWidth="1"/>
    <col min="7" max="7" width="8.83203125" style="202" bestFit="1" customWidth="1"/>
    <col min="8" max="8" width="4.6640625" style="239" bestFit="1" customWidth="1"/>
    <col min="9" max="9" width="8.83203125" style="202" bestFit="1" customWidth="1"/>
    <col min="10" max="10" width="6.83203125" style="239" bestFit="1" customWidth="1"/>
    <col min="11" max="11" width="9.83203125" style="202" bestFit="1" customWidth="1"/>
    <col min="12" max="12" width="6.6640625" style="239" customWidth="1"/>
    <col min="13" max="13" width="9.83203125" style="202" bestFit="1" customWidth="1"/>
    <col min="14" max="14" width="4.6640625" style="239" bestFit="1" customWidth="1"/>
    <col min="15" max="15" width="7.5" style="202" bestFit="1" customWidth="1"/>
    <col min="16" max="16" width="6.83203125" style="239" bestFit="1" customWidth="1"/>
    <col min="17" max="17" width="9.83203125" style="202" bestFit="1" customWidth="1"/>
    <col min="18" max="18" width="6.6640625" style="258" customWidth="1"/>
    <col min="19" max="19" width="6.6640625" style="258" bestFit="1" customWidth="1"/>
    <col min="20" max="16384" width="9.1640625" style="1"/>
  </cols>
  <sheetData>
    <row r="1" spans="1:20" ht="35" customHeight="1" thickBot="1" x14ac:dyDescent="0.25">
      <c r="A1" s="425" t="s">
        <v>67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</row>
    <row r="2" spans="1:20" ht="15" thickBot="1" x14ac:dyDescent="0.25">
      <c r="A2" s="40"/>
      <c r="B2" s="41"/>
      <c r="C2" s="42"/>
      <c r="D2" s="43"/>
      <c r="E2" s="44"/>
      <c r="F2" s="43"/>
      <c r="G2" s="44"/>
      <c r="H2" s="44"/>
      <c r="I2" s="44"/>
      <c r="J2" s="41"/>
      <c r="K2" s="44"/>
      <c r="L2" s="43"/>
      <c r="M2" s="44"/>
      <c r="N2" s="44"/>
      <c r="O2" s="44"/>
      <c r="P2" s="43"/>
      <c r="Q2" s="44"/>
      <c r="R2" s="45"/>
      <c r="S2" s="46"/>
    </row>
    <row r="3" spans="1:20" ht="14" customHeight="1" x14ac:dyDescent="0.2">
      <c r="A3" s="478" t="s">
        <v>79</v>
      </c>
      <c r="B3" s="473" t="s">
        <v>1</v>
      </c>
      <c r="C3" s="474"/>
      <c r="D3" s="475" t="s">
        <v>47</v>
      </c>
      <c r="E3" s="476"/>
      <c r="F3" s="475" t="s">
        <v>48</v>
      </c>
      <c r="G3" s="476"/>
      <c r="H3" s="475" t="s">
        <v>77</v>
      </c>
      <c r="I3" s="476"/>
      <c r="J3" s="477" t="s">
        <v>2</v>
      </c>
      <c r="K3" s="474"/>
      <c r="L3" s="477" t="s">
        <v>3</v>
      </c>
      <c r="M3" s="474"/>
      <c r="N3" s="426" t="s">
        <v>91</v>
      </c>
      <c r="O3" s="427"/>
      <c r="P3" s="436" t="s">
        <v>87</v>
      </c>
      <c r="Q3" s="437"/>
      <c r="R3" s="440" t="s">
        <v>88</v>
      </c>
      <c r="S3" s="441"/>
    </row>
    <row r="4" spans="1:20" ht="14" customHeight="1" thickBot="1" x14ac:dyDescent="0.25">
      <c r="A4" s="451"/>
      <c r="B4" s="431"/>
      <c r="C4" s="429"/>
      <c r="D4" s="434"/>
      <c r="E4" s="435"/>
      <c r="F4" s="434"/>
      <c r="G4" s="435"/>
      <c r="H4" s="434"/>
      <c r="I4" s="435"/>
      <c r="J4" s="428"/>
      <c r="K4" s="429"/>
      <c r="L4" s="428"/>
      <c r="M4" s="429"/>
      <c r="N4" s="428"/>
      <c r="O4" s="429"/>
      <c r="P4" s="438"/>
      <c r="Q4" s="439"/>
      <c r="R4" s="442"/>
      <c r="S4" s="443"/>
    </row>
    <row r="5" spans="1:20" ht="14" customHeight="1" thickBot="1" x14ac:dyDescent="0.25">
      <c r="A5" s="452"/>
      <c r="B5" s="301" t="s">
        <v>4</v>
      </c>
      <c r="C5" s="302" t="s">
        <v>5</v>
      </c>
      <c r="D5" s="303" t="s">
        <v>4</v>
      </c>
      <c r="E5" s="55" t="s">
        <v>5</v>
      </c>
      <c r="F5" s="303" t="s">
        <v>4</v>
      </c>
      <c r="G5" s="55" t="s">
        <v>5</v>
      </c>
      <c r="H5" s="55" t="s">
        <v>4</v>
      </c>
      <c r="I5" s="55" t="s">
        <v>5</v>
      </c>
      <c r="J5" s="303" t="s">
        <v>4</v>
      </c>
      <c r="K5" s="55" t="s">
        <v>5</v>
      </c>
      <c r="L5" s="303" t="s">
        <v>4</v>
      </c>
      <c r="M5" s="55" t="s">
        <v>5</v>
      </c>
      <c r="N5" s="55" t="s">
        <v>4</v>
      </c>
      <c r="O5" s="55" t="s">
        <v>5</v>
      </c>
      <c r="P5" s="303" t="s">
        <v>4</v>
      </c>
      <c r="Q5" s="304" t="s">
        <v>5</v>
      </c>
      <c r="R5" s="65" t="s">
        <v>4</v>
      </c>
      <c r="S5" s="56" t="s">
        <v>5</v>
      </c>
    </row>
    <row r="6" spans="1:20" x14ac:dyDescent="0.2">
      <c r="A6" s="479" t="s">
        <v>6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1"/>
    </row>
    <row r="7" spans="1:20" x14ac:dyDescent="0.2">
      <c r="A7" s="57" t="s">
        <v>7</v>
      </c>
      <c r="B7" s="102">
        <v>0.6</v>
      </c>
      <c r="C7" s="112">
        <v>12012</v>
      </c>
      <c r="D7" s="104"/>
      <c r="E7" s="112"/>
      <c r="F7" s="104"/>
      <c r="G7" s="112"/>
      <c r="H7" s="104"/>
      <c r="I7" s="112"/>
      <c r="J7" s="104"/>
      <c r="K7" s="112"/>
      <c r="L7" s="104">
        <v>29.4</v>
      </c>
      <c r="M7" s="112">
        <v>1543349</v>
      </c>
      <c r="N7" s="104"/>
      <c r="O7" s="112"/>
      <c r="P7" s="104">
        <f>SUM(B7,D7,F7,H7,J7,L7,N7)</f>
        <v>30</v>
      </c>
      <c r="Q7" s="114">
        <f>SUM(C7,E7,G7,I7,K7,M7,O7)</f>
        <v>1555361</v>
      </c>
      <c r="R7" s="121">
        <f>P7/$P$38</f>
        <v>1.7580501114603773E-2</v>
      </c>
      <c r="S7" s="124">
        <f>Q7/$Q$38</f>
        <v>2.1796840748375176E-2</v>
      </c>
    </row>
    <row r="8" spans="1:20" x14ac:dyDescent="0.2">
      <c r="A8" s="57" t="s">
        <v>8</v>
      </c>
      <c r="B8" s="102">
        <v>23</v>
      </c>
      <c r="C8" s="112">
        <v>2825078</v>
      </c>
      <c r="D8" s="104">
        <v>2</v>
      </c>
      <c r="E8" s="112">
        <v>251250</v>
      </c>
      <c r="F8" s="104">
        <v>5</v>
      </c>
      <c r="G8" s="112">
        <v>559851</v>
      </c>
      <c r="H8" s="104"/>
      <c r="I8" s="112"/>
      <c r="J8" s="104">
        <v>4</v>
      </c>
      <c r="K8" s="112">
        <v>614768</v>
      </c>
      <c r="L8" s="104">
        <v>5</v>
      </c>
      <c r="M8" s="112">
        <v>528488</v>
      </c>
      <c r="N8" s="106"/>
      <c r="O8" s="112"/>
      <c r="P8" s="104">
        <f t="shared" ref="P8:Q9" si="0">SUM(B8,D8,F8,H8,J8,L8,N8)</f>
        <v>39</v>
      </c>
      <c r="Q8" s="114">
        <f t="shared" si="0"/>
        <v>4779435</v>
      </c>
      <c r="R8" s="121">
        <f>P8/$P$38</f>
        <v>2.2854651448984901E-2</v>
      </c>
      <c r="S8" s="124">
        <f>Q8/$Q$38</f>
        <v>6.6979038025391208E-2</v>
      </c>
    </row>
    <row r="9" spans="1:20" x14ac:dyDescent="0.2">
      <c r="A9" s="57" t="s">
        <v>9</v>
      </c>
      <c r="B9" s="102">
        <v>183.25</v>
      </c>
      <c r="C9" s="112">
        <v>8510013.5</v>
      </c>
      <c r="D9" s="104">
        <v>50</v>
      </c>
      <c r="E9" s="112">
        <v>2011814</v>
      </c>
      <c r="F9" s="104">
        <v>41.8</v>
      </c>
      <c r="G9" s="112">
        <v>1973819.04</v>
      </c>
      <c r="H9" s="104"/>
      <c r="I9" s="112"/>
      <c r="J9" s="104">
        <v>3</v>
      </c>
      <c r="K9" s="112">
        <v>184000</v>
      </c>
      <c r="L9" s="104">
        <v>55.5</v>
      </c>
      <c r="M9" s="112">
        <v>2512579.1</v>
      </c>
      <c r="N9" s="106">
        <v>2</v>
      </c>
      <c r="O9" s="112">
        <v>80080</v>
      </c>
      <c r="P9" s="104">
        <f t="shared" si="0"/>
        <v>335.55</v>
      </c>
      <c r="Q9" s="114">
        <f t="shared" si="0"/>
        <v>15272305.639999999</v>
      </c>
      <c r="R9" s="121">
        <f>P9/$P$38</f>
        <v>0.19663790496684319</v>
      </c>
      <c r="S9" s="124">
        <f>Q9/$Q$38</f>
        <v>0.21402620606765371</v>
      </c>
    </row>
    <row r="10" spans="1:20" x14ac:dyDescent="0.2">
      <c r="A10" s="57" t="s">
        <v>10</v>
      </c>
      <c r="B10" s="102">
        <v>3.3</v>
      </c>
      <c r="C10" s="112">
        <v>100223.04000000001</v>
      </c>
      <c r="D10" s="104">
        <v>1</v>
      </c>
      <c r="E10" s="112">
        <v>31982</v>
      </c>
      <c r="F10" s="104"/>
      <c r="G10" s="112"/>
      <c r="H10" s="104"/>
      <c r="I10" s="112"/>
      <c r="J10" s="104"/>
      <c r="K10" s="112"/>
      <c r="L10" s="104">
        <v>10</v>
      </c>
      <c r="M10" s="112">
        <v>153756.35999999999</v>
      </c>
      <c r="N10" s="104"/>
      <c r="O10" s="112"/>
      <c r="P10" s="104">
        <f>SUM(B10,D10,F10,H10,J10,L10,N10)</f>
        <v>14.3</v>
      </c>
      <c r="Q10" s="114">
        <f>SUM(C10,E10,G10,I10,K10,M10,O10)</f>
        <v>285961.40000000002</v>
      </c>
      <c r="R10" s="121">
        <f>P10/$P$38</f>
        <v>8.3800388646277976E-3</v>
      </c>
      <c r="S10" s="124">
        <f>Q10/$Q$38</f>
        <v>4.0074652096731321E-3</v>
      </c>
      <c r="T10" s="3"/>
    </row>
    <row r="11" spans="1:20" x14ac:dyDescent="0.2">
      <c r="A11" s="57" t="s">
        <v>44</v>
      </c>
      <c r="B11" s="102"/>
      <c r="C11" s="112"/>
      <c r="D11" s="104"/>
      <c r="E11" s="112"/>
      <c r="F11" s="104"/>
      <c r="G11" s="112"/>
      <c r="H11" s="104"/>
      <c r="I11" s="112"/>
      <c r="J11" s="104"/>
      <c r="K11" s="112"/>
      <c r="L11" s="104"/>
      <c r="M11" s="112"/>
      <c r="N11" s="104"/>
      <c r="O11" s="112"/>
      <c r="P11" s="104"/>
      <c r="Q11" s="114"/>
      <c r="R11" s="121"/>
      <c r="S11" s="124"/>
      <c r="T11" s="3"/>
    </row>
    <row r="12" spans="1:20" x14ac:dyDescent="0.2">
      <c r="A12" s="138" t="s">
        <v>70</v>
      </c>
      <c r="B12" s="102">
        <v>15</v>
      </c>
      <c r="C12" s="114">
        <v>1417360</v>
      </c>
      <c r="D12" s="143">
        <v>3</v>
      </c>
      <c r="E12" s="114">
        <v>257537</v>
      </c>
      <c r="F12" s="143">
        <v>7</v>
      </c>
      <c r="G12" s="114">
        <v>482922</v>
      </c>
      <c r="H12" s="143"/>
      <c r="I12" s="114"/>
      <c r="J12" s="143">
        <v>2</v>
      </c>
      <c r="K12" s="114">
        <v>105739</v>
      </c>
      <c r="L12" s="143">
        <v>7</v>
      </c>
      <c r="M12" s="114">
        <v>563231</v>
      </c>
      <c r="N12" s="143">
        <v>1</v>
      </c>
      <c r="O12" s="114">
        <v>63000</v>
      </c>
      <c r="P12" s="104">
        <f>SUM(B12,D12,F12,H12,J12,L12,N12)</f>
        <v>35</v>
      </c>
      <c r="Q12" s="114">
        <f>SUM(C12,E12,G12,I12,K12,M12,O12)</f>
        <v>2889789</v>
      </c>
      <c r="R12" s="121">
        <f>P12/$P$38</f>
        <v>2.05105846337044E-2</v>
      </c>
      <c r="S12" s="124">
        <f>Q12/$Q$38</f>
        <v>4.049752477360969E-2</v>
      </c>
      <c r="T12" s="3"/>
    </row>
    <row r="13" spans="1:20" x14ac:dyDescent="0.2">
      <c r="A13" s="138" t="s">
        <v>69</v>
      </c>
      <c r="B13" s="102"/>
      <c r="C13" s="114"/>
      <c r="D13" s="143"/>
      <c r="E13" s="114"/>
      <c r="F13" s="143"/>
      <c r="G13" s="114"/>
      <c r="H13" s="143"/>
      <c r="I13" s="114"/>
      <c r="J13" s="143"/>
      <c r="K13" s="114"/>
      <c r="L13" s="143">
        <v>5</v>
      </c>
      <c r="M13" s="114">
        <v>124930</v>
      </c>
      <c r="N13" s="143"/>
      <c r="O13" s="114"/>
      <c r="P13" s="104">
        <f>SUM(B13,D13,F13,H13,J13,L13,N13)</f>
        <v>5</v>
      </c>
      <c r="Q13" s="114">
        <f>SUM(C13,E13,G13,I13,K13,M13,O13)</f>
        <v>124930</v>
      </c>
      <c r="R13" s="121">
        <f>P13/$P$38</f>
        <v>2.9300835191006288E-3</v>
      </c>
      <c r="S13" s="124">
        <f>Q13/$Q$38</f>
        <v>1.7507699593178115E-3</v>
      </c>
      <c r="T13" s="3"/>
    </row>
    <row r="14" spans="1:20" x14ac:dyDescent="0.2">
      <c r="A14" s="67" t="s">
        <v>38</v>
      </c>
      <c r="B14" s="265">
        <f t="shared" ref="B14:G14" si="1">SUM(B7:B13)</f>
        <v>225.15</v>
      </c>
      <c r="C14" s="266">
        <f t="shared" si="1"/>
        <v>12864686.539999999</v>
      </c>
      <c r="D14" s="267">
        <f t="shared" si="1"/>
        <v>56</v>
      </c>
      <c r="E14" s="266">
        <f t="shared" si="1"/>
        <v>2552583</v>
      </c>
      <c r="F14" s="267">
        <f t="shared" si="1"/>
        <v>53.8</v>
      </c>
      <c r="G14" s="266">
        <f t="shared" si="1"/>
        <v>3016592.04</v>
      </c>
      <c r="H14" s="267"/>
      <c r="I14" s="266"/>
      <c r="J14" s="267">
        <f t="shared" ref="J14:S14" si="2">SUM(J7:J13)</f>
        <v>9</v>
      </c>
      <c r="K14" s="266">
        <f t="shared" si="2"/>
        <v>904507</v>
      </c>
      <c r="L14" s="267">
        <f t="shared" si="2"/>
        <v>111.9</v>
      </c>
      <c r="M14" s="266">
        <f t="shared" si="2"/>
        <v>5426333.46</v>
      </c>
      <c r="N14" s="267">
        <f t="shared" si="2"/>
        <v>3</v>
      </c>
      <c r="O14" s="266">
        <f t="shared" si="2"/>
        <v>143080</v>
      </c>
      <c r="P14" s="267">
        <f t="shared" si="2"/>
        <v>458.85</v>
      </c>
      <c r="Q14" s="273">
        <f t="shared" si="2"/>
        <v>24907782.039999999</v>
      </c>
      <c r="R14" s="123">
        <f t="shared" si="2"/>
        <v>0.26889376454786468</v>
      </c>
      <c r="S14" s="126">
        <f t="shared" si="2"/>
        <v>0.3490578447840208</v>
      </c>
      <c r="T14" s="4"/>
    </row>
    <row r="15" spans="1:20" x14ac:dyDescent="0.2">
      <c r="A15" s="33"/>
      <c r="B15" s="230"/>
      <c r="C15" s="118"/>
      <c r="D15" s="231"/>
      <c r="E15" s="197"/>
      <c r="F15" s="231"/>
      <c r="G15" s="197"/>
      <c r="H15" s="245"/>
      <c r="I15" s="197"/>
      <c r="J15" s="230"/>
      <c r="K15" s="197"/>
      <c r="L15" s="231"/>
      <c r="M15" s="197"/>
      <c r="N15" s="245"/>
      <c r="O15" s="197"/>
      <c r="P15" s="231"/>
      <c r="Q15" s="197"/>
      <c r="R15" s="194"/>
      <c r="S15" s="195"/>
    </row>
    <row r="16" spans="1:20" x14ac:dyDescent="0.2">
      <c r="A16" s="465" t="s">
        <v>11</v>
      </c>
      <c r="B16" s="466"/>
      <c r="C16" s="466"/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7"/>
    </row>
    <row r="17" spans="1:20" x14ac:dyDescent="0.2">
      <c r="A17" s="58" t="s">
        <v>12</v>
      </c>
      <c r="B17" s="102">
        <v>382.75</v>
      </c>
      <c r="C17" s="117">
        <v>25093432</v>
      </c>
      <c r="D17" s="104"/>
      <c r="E17" s="112"/>
      <c r="F17" s="104"/>
      <c r="G17" s="112"/>
      <c r="H17" s="104"/>
      <c r="I17" s="112"/>
      <c r="J17" s="104"/>
      <c r="K17" s="112"/>
      <c r="L17" s="104"/>
      <c r="M17" s="112"/>
      <c r="N17" s="104"/>
      <c r="O17" s="112"/>
      <c r="P17" s="104">
        <f>SUM(B17,D17,F17,H17,J17,L17,N17)</f>
        <v>382.75</v>
      </c>
      <c r="Q17" s="115">
        <f>SUM(C17,E17,G17,I17,K17,M17,O17)</f>
        <v>25093432</v>
      </c>
      <c r="R17" s="121">
        <f>P17/$P$38</f>
        <v>0.22429789338715311</v>
      </c>
      <c r="S17" s="124">
        <f>Q17/$Q$38</f>
        <v>0.35165954471931699</v>
      </c>
    </row>
    <row r="18" spans="1:20" x14ac:dyDescent="0.2">
      <c r="A18" s="57" t="s">
        <v>13</v>
      </c>
      <c r="B18" s="102"/>
      <c r="C18" s="117"/>
      <c r="D18" s="104"/>
      <c r="E18" s="112"/>
      <c r="F18" s="104"/>
      <c r="G18" s="112"/>
      <c r="H18" s="104"/>
      <c r="I18" s="112"/>
      <c r="J18" s="104"/>
      <c r="K18" s="112"/>
      <c r="L18" s="104"/>
      <c r="M18" s="112"/>
      <c r="N18" s="104"/>
      <c r="O18" s="112"/>
      <c r="P18" s="104"/>
      <c r="Q18" s="115"/>
      <c r="R18" s="121"/>
      <c r="S18" s="124"/>
    </row>
    <row r="19" spans="1:20" x14ac:dyDescent="0.2">
      <c r="A19" s="57" t="s">
        <v>14</v>
      </c>
      <c r="B19" s="102">
        <v>57.876000000000005</v>
      </c>
      <c r="C19" s="117">
        <v>729821.51</v>
      </c>
      <c r="D19" s="104"/>
      <c r="E19" s="112"/>
      <c r="F19" s="104"/>
      <c r="G19" s="112"/>
      <c r="H19" s="104"/>
      <c r="I19" s="112"/>
      <c r="J19" s="104"/>
      <c r="K19" s="112"/>
      <c r="L19" s="104"/>
      <c r="M19" s="112"/>
      <c r="N19" s="104"/>
      <c r="O19" s="112"/>
      <c r="P19" s="104">
        <f t="shared" ref="P19:Q24" si="3">SUM(B19,D19,F19,H19,J19,L19,N19)</f>
        <v>57.876000000000005</v>
      </c>
      <c r="Q19" s="115">
        <f t="shared" si="3"/>
        <v>729821.51</v>
      </c>
      <c r="R19" s="121">
        <f>P19/$P$38</f>
        <v>3.39163027502936E-2</v>
      </c>
      <c r="S19" s="124">
        <f>Q19/$Q$38</f>
        <v>1.0227724128487664E-2</v>
      </c>
    </row>
    <row r="20" spans="1:20" x14ac:dyDescent="0.2">
      <c r="A20" s="57" t="s">
        <v>15</v>
      </c>
      <c r="B20" s="102">
        <v>22</v>
      </c>
      <c r="C20" s="117">
        <v>1417197</v>
      </c>
      <c r="D20" s="104"/>
      <c r="E20" s="112"/>
      <c r="F20" s="104"/>
      <c r="G20" s="112"/>
      <c r="H20" s="104"/>
      <c r="I20" s="112"/>
      <c r="J20" s="104"/>
      <c r="K20" s="112"/>
      <c r="L20" s="104"/>
      <c r="M20" s="112"/>
      <c r="N20" s="104"/>
      <c r="O20" s="112"/>
      <c r="P20" s="104">
        <f t="shared" si="3"/>
        <v>22</v>
      </c>
      <c r="Q20" s="115">
        <f t="shared" si="3"/>
        <v>1417197</v>
      </c>
      <c r="R20" s="121">
        <f>P20/$P$38</f>
        <v>1.2892367484042766E-2</v>
      </c>
      <c r="S20" s="124">
        <f>Q20/$Q$38</f>
        <v>1.9860609413554185E-2</v>
      </c>
    </row>
    <row r="21" spans="1:20" x14ac:dyDescent="0.2">
      <c r="A21" s="6" t="s">
        <v>16</v>
      </c>
      <c r="B21" s="102"/>
      <c r="C21" s="117"/>
      <c r="D21" s="104"/>
      <c r="E21" s="112"/>
      <c r="F21" s="104"/>
      <c r="G21" s="112"/>
      <c r="H21" s="104"/>
      <c r="I21" s="112"/>
      <c r="J21" s="104"/>
      <c r="K21" s="112"/>
      <c r="L21" s="104"/>
      <c r="M21" s="112"/>
      <c r="N21" s="104"/>
      <c r="O21" s="112"/>
      <c r="P21" s="104"/>
      <c r="Q21" s="115"/>
      <c r="R21" s="121"/>
      <c r="S21" s="124"/>
    </row>
    <row r="22" spans="1:20" x14ac:dyDescent="0.2">
      <c r="A22" s="58" t="s">
        <v>17</v>
      </c>
      <c r="B22" s="102"/>
      <c r="C22" s="117"/>
      <c r="D22" s="104"/>
      <c r="E22" s="112"/>
      <c r="F22" s="104"/>
      <c r="G22" s="112"/>
      <c r="H22" s="104"/>
      <c r="I22" s="112"/>
      <c r="J22" s="104"/>
      <c r="K22" s="112"/>
      <c r="L22" s="104"/>
      <c r="M22" s="112"/>
      <c r="N22" s="104"/>
      <c r="O22" s="112"/>
      <c r="P22" s="104"/>
      <c r="Q22" s="115"/>
      <c r="R22" s="121"/>
      <c r="S22" s="124"/>
    </row>
    <row r="23" spans="1:20" x14ac:dyDescent="0.2">
      <c r="A23" s="148" t="s">
        <v>90</v>
      </c>
      <c r="B23" s="102"/>
      <c r="C23" s="117"/>
      <c r="D23" s="104"/>
      <c r="E23" s="112"/>
      <c r="F23" s="104"/>
      <c r="G23" s="112"/>
      <c r="H23" s="104"/>
      <c r="I23" s="112"/>
      <c r="J23" s="104"/>
      <c r="K23" s="112"/>
      <c r="L23" s="104"/>
      <c r="M23" s="112"/>
      <c r="N23" s="104"/>
      <c r="O23" s="112"/>
      <c r="P23" s="104"/>
      <c r="Q23" s="115"/>
      <c r="R23" s="121"/>
      <c r="S23" s="124"/>
      <c r="T23" s="3"/>
    </row>
    <row r="24" spans="1:20" x14ac:dyDescent="0.2">
      <c r="A24" s="58" t="s">
        <v>18</v>
      </c>
      <c r="B24" s="102">
        <v>45</v>
      </c>
      <c r="C24" s="117">
        <v>1630941</v>
      </c>
      <c r="D24" s="104"/>
      <c r="E24" s="112"/>
      <c r="F24" s="104"/>
      <c r="G24" s="112"/>
      <c r="H24" s="104"/>
      <c r="I24" s="112"/>
      <c r="J24" s="104"/>
      <c r="K24" s="112"/>
      <c r="L24" s="104"/>
      <c r="M24" s="112"/>
      <c r="N24" s="104"/>
      <c r="O24" s="112"/>
      <c r="P24" s="104">
        <f t="shared" si="3"/>
        <v>45</v>
      </c>
      <c r="Q24" s="115">
        <f t="shared" si="3"/>
        <v>1630941</v>
      </c>
      <c r="R24" s="121">
        <f>P24/$P$38</f>
        <v>2.6370751671905657E-2</v>
      </c>
      <c r="S24" s="124">
        <f>Q24/$Q$38</f>
        <v>2.2856019436642526E-2</v>
      </c>
      <c r="T24" s="3"/>
    </row>
    <row r="25" spans="1:20" x14ac:dyDescent="0.2">
      <c r="A25" s="14" t="s">
        <v>45</v>
      </c>
      <c r="B25" s="102"/>
      <c r="C25" s="117"/>
      <c r="D25" s="104"/>
      <c r="E25" s="112"/>
      <c r="F25" s="104"/>
      <c r="G25" s="112"/>
      <c r="H25" s="104"/>
      <c r="I25" s="112"/>
      <c r="J25" s="104"/>
      <c r="K25" s="112"/>
      <c r="L25" s="104"/>
      <c r="M25" s="112"/>
      <c r="N25" s="104"/>
      <c r="O25" s="112"/>
      <c r="P25" s="104"/>
      <c r="Q25" s="115"/>
      <c r="R25" s="121"/>
      <c r="S25" s="124"/>
    </row>
    <row r="26" spans="1:20" x14ac:dyDescent="0.2">
      <c r="A26" s="153" t="s">
        <v>71</v>
      </c>
      <c r="B26" s="102">
        <v>53.41</v>
      </c>
      <c r="C26" s="115">
        <v>685597</v>
      </c>
      <c r="D26" s="143"/>
      <c r="E26" s="114"/>
      <c r="F26" s="143"/>
      <c r="G26" s="114"/>
      <c r="H26" s="143"/>
      <c r="I26" s="114"/>
      <c r="J26" s="143"/>
      <c r="K26" s="114"/>
      <c r="L26" s="143"/>
      <c r="M26" s="114"/>
      <c r="N26" s="143"/>
      <c r="O26" s="114"/>
      <c r="P26" s="104">
        <f t="shared" ref="P26" si="4">SUM(B26,D26,F26,H26,J26,L26,N26)</f>
        <v>53.41</v>
      </c>
      <c r="Q26" s="115">
        <f t="shared" ref="Q26" si="5">SUM(C26,E26,G26,I26,K26,M26,O26)</f>
        <v>685597</v>
      </c>
      <c r="R26" s="121">
        <f>P26/$P$38</f>
        <v>3.1299152151032912E-2</v>
      </c>
      <c r="S26" s="124">
        <f>Q26/$Q$38</f>
        <v>9.6079615128344953E-3</v>
      </c>
    </row>
    <row r="27" spans="1:20" x14ac:dyDescent="0.2">
      <c r="A27" s="67" t="s">
        <v>38</v>
      </c>
      <c r="B27" s="103">
        <f>SUM(B17:B26)</f>
        <v>561.03599999999994</v>
      </c>
      <c r="C27" s="116">
        <f>SUM(C17:C26)</f>
        <v>29556988.510000002</v>
      </c>
      <c r="D27" s="105"/>
      <c r="E27" s="116"/>
      <c r="F27" s="105"/>
      <c r="G27" s="116"/>
      <c r="H27" s="105"/>
      <c r="I27" s="116"/>
      <c r="J27" s="105"/>
      <c r="K27" s="116"/>
      <c r="L27" s="105"/>
      <c r="M27" s="116"/>
      <c r="N27" s="105"/>
      <c r="O27" s="116"/>
      <c r="P27" s="105">
        <f>SUM(P17:P26)</f>
        <v>561.03599999999994</v>
      </c>
      <c r="Q27" s="116">
        <f>SUM(Q17:Q26)</f>
        <v>29556988.510000002</v>
      </c>
      <c r="R27" s="123">
        <f>SUM(R17:R26)</f>
        <v>0.32877646744442807</v>
      </c>
      <c r="S27" s="126">
        <f>SUM(S17:S26)</f>
        <v>0.41421185921083581</v>
      </c>
      <c r="T27" s="4"/>
    </row>
    <row r="28" spans="1:20" x14ac:dyDescent="0.2">
      <c r="A28" s="33"/>
      <c r="B28" s="230"/>
      <c r="C28" s="118"/>
      <c r="D28" s="231"/>
      <c r="E28" s="197"/>
      <c r="F28" s="231"/>
      <c r="G28" s="197"/>
      <c r="H28" s="245"/>
      <c r="I28" s="197"/>
      <c r="J28" s="230"/>
      <c r="K28" s="197"/>
      <c r="L28" s="231"/>
      <c r="M28" s="197"/>
      <c r="N28" s="245"/>
      <c r="O28" s="197"/>
      <c r="P28" s="231"/>
      <c r="Q28" s="197"/>
      <c r="R28" s="194"/>
      <c r="S28" s="195"/>
    </row>
    <row r="29" spans="1:20" x14ac:dyDescent="0.2">
      <c r="A29" s="465" t="s">
        <v>19</v>
      </c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7"/>
    </row>
    <row r="30" spans="1:20" x14ac:dyDescent="0.2">
      <c r="A30" s="2" t="s">
        <v>20</v>
      </c>
      <c r="B30" s="102">
        <v>197.76000000000002</v>
      </c>
      <c r="C30" s="112">
        <v>4868960.83</v>
      </c>
      <c r="D30" s="104">
        <v>35</v>
      </c>
      <c r="E30" s="112">
        <v>826215</v>
      </c>
      <c r="F30" s="104">
        <v>49</v>
      </c>
      <c r="G30" s="112">
        <v>1224600</v>
      </c>
      <c r="H30" s="106"/>
      <c r="I30" s="112"/>
      <c r="J30" s="104">
        <v>4</v>
      </c>
      <c r="K30" s="112">
        <v>148141.5</v>
      </c>
      <c r="L30" s="104">
        <v>48.84</v>
      </c>
      <c r="M30" s="112">
        <v>1150873.75</v>
      </c>
      <c r="N30" s="106">
        <v>2</v>
      </c>
      <c r="O30" s="112">
        <v>51343.5</v>
      </c>
      <c r="P30" s="104">
        <f>SUM(B30,D30,F30,H30,J30,L30,N30)</f>
        <v>336.6</v>
      </c>
      <c r="Q30" s="114">
        <f>SUM(C30,E30,G30,I30,K30,M30,O30)</f>
        <v>8270134.5800000001</v>
      </c>
      <c r="R30" s="121">
        <f>P30/$P$38</f>
        <v>0.19725322250585434</v>
      </c>
      <c r="S30" s="124">
        <f>Q30/$Q$38</f>
        <v>0.11589772818521912</v>
      </c>
    </row>
    <row r="31" spans="1:20" x14ac:dyDescent="0.2">
      <c r="A31" s="2" t="s">
        <v>21</v>
      </c>
      <c r="B31" s="102"/>
      <c r="C31" s="112"/>
      <c r="D31" s="104"/>
      <c r="E31" s="112"/>
      <c r="F31" s="104"/>
      <c r="G31" s="112"/>
      <c r="H31" s="106"/>
      <c r="I31" s="112"/>
      <c r="J31" s="104"/>
      <c r="K31" s="112"/>
      <c r="L31" s="104"/>
      <c r="M31" s="112"/>
      <c r="N31" s="106"/>
      <c r="O31" s="112"/>
      <c r="P31" s="104"/>
      <c r="Q31" s="114"/>
      <c r="R31" s="121"/>
      <c r="S31" s="124"/>
    </row>
    <row r="32" spans="1:20" x14ac:dyDescent="0.2">
      <c r="A32" s="2" t="s">
        <v>22</v>
      </c>
      <c r="B32" s="107"/>
      <c r="C32" s="112"/>
      <c r="D32" s="104"/>
      <c r="E32" s="112"/>
      <c r="F32" s="104"/>
      <c r="G32" s="112"/>
      <c r="H32" s="104"/>
      <c r="I32" s="112"/>
      <c r="J32" s="104"/>
      <c r="K32" s="112"/>
      <c r="L32" s="104">
        <v>24</v>
      </c>
      <c r="M32" s="112">
        <v>876761.60000000009</v>
      </c>
      <c r="N32" s="104"/>
      <c r="O32" s="112"/>
      <c r="P32" s="104">
        <f>SUM(B32,D32,F32,H32,J32,L32,N32)</f>
        <v>24</v>
      </c>
      <c r="Q32" s="114">
        <f t="shared" ref="Q32:Q35" si="6">SUM(C32,E32,G32,I32,K32,M32,O32)</f>
        <v>876761.60000000009</v>
      </c>
      <c r="R32" s="121">
        <f t="shared" ref="R32:R35" si="7">P32/$P$38</f>
        <v>1.4064400891683017E-2</v>
      </c>
      <c r="S32" s="124">
        <f t="shared" ref="S32:S35" si="8">Q32/$Q$38</f>
        <v>1.2286943654553906E-2</v>
      </c>
    </row>
    <row r="33" spans="1:20" x14ac:dyDescent="0.2">
      <c r="A33" s="2" t="s">
        <v>23</v>
      </c>
      <c r="B33" s="102">
        <v>9.67</v>
      </c>
      <c r="C33" s="112">
        <v>204995.7</v>
      </c>
      <c r="D33" s="104"/>
      <c r="E33" s="112"/>
      <c r="F33" s="104">
        <v>115</v>
      </c>
      <c r="G33" s="112">
        <v>2402965.5</v>
      </c>
      <c r="H33" s="104"/>
      <c r="I33" s="112"/>
      <c r="J33" s="104">
        <v>1</v>
      </c>
      <c r="K33" s="112">
        <v>20455.5</v>
      </c>
      <c r="L33" s="104">
        <v>89</v>
      </c>
      <c r="M33" s="112">
        <v>1789573.5</v>
      </c>
      <c r="N33" s="106"/>
      <c r="O33" s="112"/>
      <c r="P33" s="104">
        <f>SUM(B33,D33,F33,H33,J33,L33,N33)</f>
        <v>214.67000000000002</v>
      </c>
      <c r="Q33" s="114">
        <f t="shared" si="6"/>
        <v>4417990.2</v>
      </c>
      <c r="R33" s="121">
        <f t="shared" si="7"/>
        <v>0.1258002058090664</v>
      </c>
      <c r="S33" s="124">
        <f t="shared" si="8"/>
        <v>6.191374788057704E-2</v>
      </c>
    </row>
    <row r="34" spans="1:20" x14ac:dyDescent="0.2">
      <c r="A34" s="2" t="s">
        <v>24</v>
      </c>
      <c r="B34" s="102"/>
      <c r="C34" s="112"/>
      <c r="D34" s="104"/>
      <c r="E34" s="112"/>
      <c r="F34" s="104">
        <v>42</v>
      </c>
      <c r="G34" s="112">
        <v>1272492</v>
      </c>
      <c r="H34" s="104"/>
      <c r="I34" s="112"/>
      <c r="J34" s="104"/>
      <c r="K34" s="112"/>
      <c r="L34" s="104">
        <v>24</v>
      </c>
      <c r="M34" s="112">
        <v>660465</v>
      </c>
      <c r="N34" s="106"/>
      <c r="O34" s="112"/>
      <c r="P34" s="104">
        <f>SUM(B34,D34,F34,H34,J34,L34,N34)</f>
        <v>66</v>
      </c>
      <c r="Q34" s="114">
        <f t="shared" si="6"/>
        <v>1932957</v>
      </c>
      <c r="R34" s="121">
        <f t="shared" si="7"/>
        <v>3.8677102452128298E-2</v>
      </c>
      <c r="S34" s="124">
        <f t="shared" si="8"/>
        <v>2.708847393142623E-2</v>
      </c>
    </row>
    <row r="35" spans="1:20" x14ac:dyDescent="0.2">
      <c r="A35" s="27" t="s">
        <v>25</v>
      </c>
      <c r="B35" s="102">
        <v>23.28</v>
      </c>
      <c r="C35" s="112">
        <v>708786</v>
      </c>
      <c r="D35" s="104">
        <v>2</v>
      </c>
      <c r="E35" s="112">
        <v>55360.5</v>
      </c>
      <c r="F35" s="104">
        <v>5</v>
      </c>
      <c r="G35" s="112">
        <v>156058.5</v>
      </c>
      <c r="H35" s="104"/>
      <c r="I35" s="112"/>
      <c r="J35" s="104">
        <v>1</v>
      </c>
      <c r="K35" s="112">
        <v>30244.5</v>
      </c>
      <c r="L35" s="104">
        <v>14</v>
      </c>
      <c r="M35" s="112">
        <v>444112.5</v>
      </c>
      <c r="N35" s="106"/>
      <c r="O35" s="112"/>
      <c r="P35" s="104">
        <f>SUM(B35,D35,F35,H35,J35,L35,N35)</f>
        <v>45.28</v>
      </c>
      <c r="Q35" s="114">
        <f t="shared" si="6"/>
        <v>1394562</v>
      </c>
      <c r="R35" s="121">
        <f t="shared" si="7"/>
        <v>2.6534836348975292E-2</v>
      </c>
      <c r="S35" s="124">
        <f t="shared" si="8"/>
        <v>1.9543402353367212E-2</v>
      </c>
      <c r="T35" s="3"/>
    </row>
    <row r="36" spans="1:20" x14ac:dyDescent="0.2">
      <c r="A36" s="59" t="s">
        <v>38</v>
      </c>
      <c r="B36" s="103">
        <f>SUM(B30:B35)</f>
        <v>230.71</v>
      </c>
      <c r="C36" s="113">
        <f t="shared" ref="C36:R36" si="9">SUM(C30:C35)</f>
        <v>5782742.5300000003</v>
      </c>
      <c r="D36" s="105">
        <f t="shared" si="9"/>
        <v>37</v>
      </c>
      <c r="E36" s="113">
        <f t="shared" si="9"/>
        <v>881575.5</v>
      </c>
      <c r="F36" s="105">
        <f t="shared" si="9"/>
        <v>211</v>
      </c>
      <c r="G36" s="113">
        <f t="shared" si="9"/>
        <v>5056116</v>
      </c>
      <c r="H36" s="105"/>
      <c r="I36" s="113"/>
      <c r="J36" s="105">
        <f t="shared" si="9"/>
        <v>6</v>
      </c>
      <c r="K36" s="113">
        <f t="shared" si="9"/>
        <v>198841.5</v>
      </c>
      <c r="L36" s="105">
        <f t="shared" si="9"/>
        <v>199.84</v>
      </c>
      <c r="M36" s="113">
        <f t="shared" si="9"/>
        <v>4921786.3499999996</v>
      </c>
      <c r="N36" s="105">
        <f t="shared" si="9"/>
        <v>2</v>
      </c>
      <c r="O36" s="113">
        <f t="shared" si="9"/>
        <v>51343.5</v>
      </c>
      <c r="P36" s="105">
        <f>SUM(P30:P35)</f>
        <v>686.55</v>
      </c>
      <c r="Q36" s="113">
        <f t="shared" si="9"/>
        <v>16892405.379999999</v>
      </c>
      <c r="R36" s="123">
        <f t="shared" si="9"/>
        <v>0.40232976800770731</v>
      </c>
      <c r="S36" s="126">
        <f>SUM(S30:S35)</f>
        <v>0.2367302960051435</v>
      </c>
      <c r="T36" s="4"/>
    </row>
    <row r="37" spans="1:20" x14ac:dyDescent="0.2">
      <c r="A37" s="35"/>
      <c r="B37" s="230"/>
      <c r="C37" s="118"/>
      <c r="D37" s="240"/>
      <c r="E37" s="120"/>
      <c r="F37" s="240"/>
      <c r="G37" s="120"/>
      <c r="H37" s="246"/>
      <c r="I37" s="120"/>
      <c r="J37" s="230"/>
      <c r="K37" s="120"/>
      <c r="L37" s="240"/>
      <c r="M37" s="120"/>
      <c r="N37" s="246"/>
      <c r="O37" s="120"/>
      <c r="P37" s="240"/>
      <c r="Q37" s="120"/>
      <c r="R37" s="194"/>
      <c r="S37" s="195"/>
    </row>
    <row r="38" spans="1:20" x14ac:dyDescent="0.2">
      <c r="A38" s="60" t="s">
        <v>26</v>
      </c>
      <c r="B38" s="108">
        <f>SUM(B14, B27,B36)</f>
        <v>1016.896</v>
      </c>
      <c r="C38" s="119">
        <f t="shared" ref="C38:S38" si="10">SUM(C14, C27,C36)</f>
        <v>48204417.579999998</v>
      </c>
      <c r="D38" s="109">
        <f t="shared" si="10"/>
        <v>93</v>
      </c>
      <c r="E38" s="119">
        <f t="shared" si="10"/>
        <v>3434158.5</v>
      </c>
      <c r="F38" s="109">
        <f t="shared" si="10"/>
        <v>264.8</v>
      </c>
      <c r="G38" s="119">
        <f t="shared" si="10"/>
        <v>8072708.04</v>
      </c>
      <c r="H38" s="109"/>
      <c r="I38" s="119"/>
      <c r="J38" s="109">
        <f t="shared" si="10"/>
        <v>15</v>
      </c>
      <c r="K38" s="119">
        <f t="shared" si="10"/>
        <v>1103348.5</v>
      </c>
      <c r="L38" s="109">
        <f t="shared" si="10"/>
        <v>311.74</v>
      </c>
      <c r="M38" s="119">
        <f t="shared" si="10"/>
        <v>10348119.809999999</v>
      </c>
      <c r="N38" s="109">
        <f t="shared" si="10"/>
        <v>5</v>
      </c>
      <c r="O38" s="119">
        <f t="shared" si="10"/>
        <v>194423.5</v>
      </c>
      <c r="P38" s="109">
        <f>SUM(P14, P27,P36)</f>
        <v>1706.4359999999999</v>
      </c>
      <c r="Q38" s="119">
        <f>SUM(Q14, Q27,Q36)</f>
        <v>71357175.929999992</v>
      </c>
      <c r="R38" s="225">
        <f>SUM(R14, R27,R36)</f>
        <v>1</v>
      </c>
      <c r="S38" s="196">
        <f t="shared" si="10"/>
        <v>1</v>
      </c>
      <c r="T38" s="4"/>
    </row>
    <row r="39" spans="1:20" x14ac:dyDescent="0.2">
      <c r="A39" s="35"/>
      <c r="B39" s="231"/>
      <c r="C39" s="197"/>
      <c r="D39" s="231"/>
      <c r="E39" s="197"/>
      <c r="F39" s="231"/>
      <c r="G39" s="197"/>
      <c r="H39" s="245"/>
      <c r="I39" s="197"/>
      <c r="J39" s="231"/>
      <c r="K39" s="197"/>
      <c r="L39" s="231"/>
      <c r="M39" s="197"/>
      <c r="N39" s="245"/>
      <c r="O39" s="197"/>
      <c r="P39" s="231"/>
      <c r="Q39" s="197"/>
      <c r="R39" s="253"/>
      <c r="S39" s="254"/>
    </row>
    <row r="40" spans="1:20" ht="15" thickBot="1" x14ac:dyDescent="0.25">
      <c r="A40" s="68" t="s">
        <v>39</v>
      </c>
      <c r="B40" s="110">
        <f>B38/$P$38</f>
        <v>0.59591804204787058</v>
      </c>
      <c r="C40" s="111">
        <f>C38/$Q$38</f>
        <v>0.67553707040322897</v>
      </c>
      <c r="D40" s="111">
        <f>D38/$P$38</f>
        <v>5.4499553455271695E-2</v>
      </c>
      <c r="E40" s="111">
        <f>E38/$Q$38</f>
        <v>4.8126323039589504E-2</v>
      </c>
      <c r="F40" s="111">
        <f>F38/$P$38</f>
        <v>0.15517722317156929</v>
      </c>
      <c r="G40" s="111">
        <f>G38/$Q$38</f>
        <v>0.11313099116925773</v>
      </c>
      <c r="H40" s="111"/>
      <c r="I40" s="111"/>
      <c r="J40" s="111">
        <f>J38/$P$38</f>
        <v>8.7902505573018864E-3</v>
      </c>
      <c r="K40" s="111">
        <f>K38/$Q$38</f>
        <v>1.5462334174804837E-2</v>
      </c>
      <c r="L40" s="111">
        <f>L38/$P$38</f>
        <v>0.18268484724888601</v>
      </c>
      <c r="M40" s="111">
        <f>M38/$Q$38</f>
        <v>0.14501862882229677</v>
      </c>
      <c r="N40" s="111">
        <f>N38/$P$38</f>
        <v>2.9300835191006288E-3</v>
      </c>
      <c r="O40" s="111">
        <f>O38/$Q$38</f>
        <v>2.7246523908222727E-3</v>
      </c>
      <c r="P40" s="349">
        <f>SUM(B40,D40,F40,H40,J40,L40,N40)</f>
        <v>1</v>
      </c>
      <c r="Q40" s="350">
        <f>SUM(C40,E40,G40,I40,K40,M40,O40)</f>
        <v>1</v>
      </c>
      <c r="R40" s="255"/>
      <c r="S40" s="256"/>
    </row>
    <row r="41" spans="1:20" ht="15" thickBot="1" x14ac:dyDescent="0.25">
      <c r="B41" s="232"/>
      <c r="C41" s="198"/>
      <c r="D41" s="241"/>
      <c r="E41" s="203"/>
      <c r="F41" s="241"/>
      <c r="G41" s="203"/>
      <c r="H41" s="247"/>
      <c r="I41" s="203"/>
      <c r="J41" s="232"/>
      <c r="K41" s="203"/>
      <c r="L41" s="241"/>
      <c r="M41" s="203"/>
      <c r="N41" s="247"/>
      <c r="O41" s="203"/>
      <c r="P41" s="241"/>
      <c r="Q41" s="203"/>
      <c r="R41" s="257"/>
      <c r="S41" s="257"/>
      <c r="T41" s="11"/>
    </row>
    <row r="42" spans="1:20" x14ac:dyDescent="0.2">
      <c r="A42" s="47"/>
      <c r="B42" s="127"/>
      <c r="C42" s="128"/>
      <c r="D42" s="129"/>
      <c r="E42" s="130"/>
      <c r="F42" s="129"/>
      <c r="G42" s="130"/>
      <c r="H42" s="129"/>
      <c r="I42" s="131"/>
      <c r="J42" s="129"/>
      <c r="K42" s="131"/>
      <c r="L42" s="132"/>
      <c r="M42" s="133"/>
      <c r="N42" s="1"/>
      <c r="O42" s="1"/>
      <c r="P42" s="1"/>
      <c r="Q42" s="1"/>
      <c r="R42" s="1"/>
      <c r="S42" s="1"/>
    </row>
    <row r="43" spans="1:20" ht="14" customHeight="1" x14ac:dyDescent="0.2">
      <c r="A43" s="453" t="s">
        <v>80</v>
      </c>
      <c r="B43" s="455" t="s">
        <v>31</v>
      </c>
      <c r="C43" s="456"/>
      <c r="D43" s="456" t="s">
        <v>32</v>
      </c>
      <c r="E43" s="456"/>
      <c r="F43" s="459" t="s">
        <v>33</v>
      </c>
      <c r="G43" s="459"/>
      <c r="H43" s="456" t="s">
        <v>34</v>
      </c>
      <c r="I43" s="456"/>
      <c r="J43" s="461" t="s">
        <v>35</v>
      </c>
      <c r="K43" s="462"/>
      <c r="L43" s="468" t="s">
        <v>46</v>
      </c>
      <c r="M43" s="468"/>
      <c r="N43" s="1"/>
      <c r="O43" s="1"/>
      <c r="P43" s="1"/>
      <c r="Q43" s="1"/>
      <c r="R43" s="1"/>
      <c r="S43" s="1"/>
    </row>
    <row r="44" spans="1:20" ht="14" customHeight="1" thickBot="1" x14ac:dyDescent="0.25">
      <c r="A44" s="453"/>
      <c r="B44" s="457"/>
      <c r="C44" s="458"/>
      <c r="D44" s="458"/>
      <c r="E44" s="458"/>
      <c r="F44" s="460"/>
      <c r="G44" s="460"/>
      <c r="H44" s="458"/>
      <c r="I44" s="458"/>
      <c r="J44" s="463"/>
      <c r="K44" s="464"/>
      <c r="L44" s="469"/>
      <c r="M44" s="469"/>
      <c r="N44" s="1"/>
      <c r="O44" s="1"/>
      <c r="P44" s="1"/>
      <c r="Q44" s="1"/>
      <c r="R44" s="1"/>
      <c r="S44" s="1"/>
    </row>
    <row r="45" spans="1:20" ht="14" customHeight="1" thickBot="1" x14ac:dyDescent="0.25">
      <c r="A45" s="454"/>
      <c r="B45" s="62" t="s">
        <v>4</v>
      </c>
      <c r="C45" s="54" t="s">
        <v>5</v>
      </c>
      <c r="D45" s="53" t="s">
        <v>4</v>
      </c>
      <c r="E45" s="55" t="s">
        <v>5</v>
      </c>
      <c r="F45" s="53" t="s">
        <v>4</v>
      </c>
      <c r="G45" s="54" t="s">
        <v>5</v>
      </c>
      <c r="H45" s="53" t="s">
        <v>4</v>
      </c>
      <c r="I45" s="54" t="s">
        <v>5</v>
      </c>
      <c r="J45" s="53" t="s">
        <v>4</v>
      </c>
      <c r="K45" s="64" t="s">
        <v>5</v>
      </c>
      <c r="L45" s="65" t="s">
        <v>4</v>
      </c>
      <c r="M45" s="56" t="s">
        <v>5</v>
      </c>
      <c r="N45" s="1"/>
      <c r="O45" s="1"/>
      <c r="P45" s="1"/>
      <c r="Q45" s="1"/>
      <c r="R45" s="1"/>
      <c r="S45" s="1"/>
    </row>
    <row r="46" spans="1:20" x14ac:dyDescent="0.2">
      <c r="A46" s="444" t="s">
        <v>40</v>
      </c>
      <c r="B46" s="445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6"/>
      <c r="N46" s="1"/>
      <c r="O46" s="1"/>
      <c r="P46" s="1"/>
      <c r="Q46" s="1"/>
      <c r="R46" s="1"/>
      <c r="S46" s="1"/>
    </row>
    <row r="47" spans="1:20" x14ac:dyDescent="0.2">
      <c r="A47" s="57" t="s">
        <v>7</v>
      </c>
      <c r="B47" s="83">
        <v>16</v>
      </c>
      <c r="C47" s="73">
        <v>807690.5</v>
      </c>
      <c r="D47" s="78">
        <v>14</v>
      </c>
      <c r="E47" s="73">
        <v>747670.5</v>
      </c>
      <c r="F47" s="78"/>
      <c r="G47" s="73"/>
      <c r="H47" s="78"/>
      <c r="I47" s="73"/>
      <c r="J47" s="78">
        <f>SUM(B47,D47,F47,H47)</f>
        <v>30</v>
      </c>
      <c r="K47" s="93">
        <f>SUM(C47,E47,G47,I47)</f>
        <v>1555361</v>
      </c>
      <c r="L47" s="87">
        <f>J47/$J$78</f>
        <v>1.7580604139880662E-2</v>
      </c>
      <c r="M47" s="88">
        <f>K47/$K$78</f>
        <v>2.1796840748375169E-2</v>
      </c>
      <c r="O47" s="259"/>
    </row>
    <row r="48" spans="1:20" x14ac:dyDescent="0.2">
      <c r="A48" s="57" t="s">
        <v>8</v>
      </c>
      <c r="B48" s="83">
        <v>3.27</v>
      </c>
      <c r="C48" s="73">
        <v>353180.06</v>
      </c>
      <c r="D48" s="78">
        <v>35.729999999999997</v>
      </c>
      <c r="E48" s="73">
        <v>4426254.9400000004</v>
      </c>
      <c r="F48" s="78"/>
      <c r="G48" s="73"/>
      <c r="H48" s="78"/>
      <c r="I48" s="73"/>
      <c r="J48" s="78">
        <f t="shared" ref="J48:K53" si="11">SUM(B48,D48,F48,H48)</f>
        <v>39</v>
      </c>
      <c r="K48" s="93">
        <f t="shared" si="11"/>
        <v>4779435</v>
      </c>
      <c r="L48" s="87">
        <f>J48/$J$78</f>
        <v>2.2854785381844864E-2</v>
      </c>
      <c r="M48" s="88">
        <f>K48/$K$78</f>
        <v>6.6979038025391194E-2</v>
      </c>
      <c r="O48" s="259"/>
    </row>
    <row r="49" spans="1:15" x14ac:dyDescent="0.2">
      <c r="A49" s="57" t="s">
        <v>9</v>
      </c>
      <c r="B49" s="83">
        <v>29.740000000000002</v>
      </c>
      <c r="C49" s="73">
        <v>1360177.78</v>
      </c>
      <c r="D49" s="78">
        <v>252.81</v>
      </c>
      <c r="E49" s="73">
        <v>11663631.709999999</v>
      </c>
      <c r="F49" s="78">
        <v>9.39</v>
      </c>
      <c r="G49" s="73">
        <v>390404.79</v>
      </c>
      <c r="H49" s="78">
        <v>43.61</v>
      </c>
      <c r="I49" s="73">
        <v>1858091.3599999996</v>
      </c>
      <c r="J49" s="78">
        <f t="shared" si="11"/>
        <v>335.55</v>
      </c>
      <c r="K49" s="93">
        <f t="shared" si="11"/>
        <v>15272305.639999997</v>
      </c>
      <c r="L49" s="87">
        <f>J49/$J$78</f>
        <v>0.19663905730456524</v>
      </c>
      <c r="M49" s="88">
        <f>K49/$K$78</f>
        <v>0.21402620606765366</v>
      </c>
      <c r="O49" s="259"/>
    </row>
    <row r="50" spans="1:15" x14ac:dyDescent="0.2">
      <c r="A50" s="57" t="s">
        <v>10</v>
      </c>
      <c r="B50" s="83">
        <v>9</v>
      </c>
      <c r="C50" s="73">
        <v>132756.35999999999</v>
      </c>
      <c r="D50" s="78">
        <v>2</v>
      </c>
      <c r="E50" s="73">
        <v>51982.04</v>
      </c>
      <c r="F50" s="78">
        <v>1</v>
      </c>
      <c r="G50" s="73">
        <v>21000</v>
      </c>
      <c r="H50" s="78">
        <v>2.2999999999999998</v>
      </c>
      <c r="I50" s="73">
        <v>80223</v>
      </c>
      <c r="J50" s="78">
        <f t="shared" si="11"/>
        <v>14.3</v>
      </c>
      <c r="K50" s="93">
        <f t="shared" si="11"/>
        <v>285961.40000000002</v>
      </c>
      <c r="L50" s="87">
        <f>J50/$J$78</f>
        <v>8.3800879733431175E-3</v>
      </c>
      <c r="M50" s="88">
        <f>K50/$K$78</f>
        <v>4.0074652096731313E-3</v>
      </c>
      <c r="O50" s="259"/>
    </row>
    <row r="51" spans="1:15" x14ac:dyDescent="0.2">
      <c r="A51" s="57" t="s">
        <v>44</v>
      </c>
      <c r="B51" s="83"/>
      <c r="C51" s="73"/>
      <c r="D51" s="78"/>
      <c r="E51" s="73"/>
      <c r="F51" s="78"/>
      <c r="G51" s="73"/>
      <c r="H51" s="78"/>
      <c r="I51" s="73"/>
      <c r="J51" s="78"/>
      <c r="K51" s="93"/>
      <c r="L51" s="87"/>
      <c r="M51" s="88"/>
      <c r="O51" s="259"/>
    </row>
    <row r="52" spans="1:15" x14ac:dyDescent="0.2">
      <c r="A52" s="138" t="s">
        <v>70</v>
      </c>
      <c r="B52" s="83">
        <v>1</v>
      </c>
      <c r="C52" s="73">
        <v>86881</v>
      </c>
      <c r="D52" s="78">
        <v>32</v>
      </c>
      <c r="E52" s="73">
        <v>2655938</v>
      </c>
      <c r="F52" s="78"/>
      <c r="G52" s="73"/>
      <c r="H52" s="78">
        <v>2</v>
      </c>
      <c r="I52" s="73">
        <v>146970</v>
      </c>
      <c r="J52" s="78">
        <f t="shared" ref="J52" si="12">SUM(B52,D52,F52,H52)</f>
        <v>35</v>
      </c>
      <c r="K52" s="93">
        <f t="shared" ref="K52" si="13">SUM(C52,E52,G52,I52)</f>
        <v>2889789</v>
      </c>
      <c r="L52" s="87">
        <f>J52/$J$78</f>
        <v>2.0510704829860775E-2</v>
      </c>
      <c r="M52" s="88">
        <f>K52/$K$78</f>
        <v>4.0497524773609683E-2</v>
      </c>
      <c r="O52" s="259"/>
    </row>
    <row r="53" spans="1:15" x14ac:dyDescent="0.2">
      <c r="A53" s="138" t="s">
        <v>69</v>
      </c>
      <c r="B53" s="83">
        <v>5</v>
      </c>
      <c r="C53" s="73">
        <v>124930</v>
      </c>
      <c r="D53" s="78"/>
      <c r="E53" s="73"/>
      <c r="F53" s="78"/>
      <c r="G53" s="73"/>
      <c r="H53" s="78"/>
      <c r="I53" s="73"/>
      <c r="J53" s="78">
        <f t="shared" si="11"/>
        <v>5</v>
      </c>
      <c r="K53" s="93">
        <f t="shared" si="11"/>
        <v>124930</v>
      </c>
      <c r="L53" s="87">
        <f>J53/$J$78</f>
        <v>2.9301006899801105E-3</v>
      </c>
      <c r="M53" s="88">
        <f>K53/$K$78</f>
        <v>1.7507699593178111E-3</v>
      </c>
      <c r="O53" s="259"/>
    </row>
    <row r="54" spans="1:15" x14ac:dyDescent="0.2">
      <c r="A54" s="61" t="s">
        <v>38</v>
      </c>
      <c r="B54" s="82">
        <f>SUM(B47:B53)</f>
        <v>64.010000000000005</v>
      </c>
      <c r="C54" s="74">
        <f t="shared" ref="C54:M54" si="14">SUM(C47:C53)</f>
        <v>2865615.6999999997</v>
      </c>
      <c r="D54" s="79">
        <f t="shared" si="14"/>
        <v>336.54</v>
      </c>
      <c r="E54" s="74">
        <f t="shared" si="14"/>
        <v>19545477.189999998</v>
      </c>
      <c r="F54" s="79">
        <f t="shared" si="14"/>
        <v>10.39</v>
      </c>
      <c r="G54" s="74">
        <f t="shared" si="14"/>
        <v>411404.79</v>
      </c>
      <c r="H54" s="79">
        <f>SUM(H47:H53)</f>
        <v>47.91</v>
      </c>
      <c r="I54" s="74">
        <f t="shared" si="14"/>
        <v>2085284.3599999996</v>
      </c>
      <c r="J54" s="79">
        <f>SUM(J47:J53)</f>
        <v>458.85</v>
      </c>
      <c r="K54" s="94">
        <f t="shared" si="14"/>
        <v>24907782.039999995</v>
      </c>
      <c r="L54" s="89">
        <f t="shared" si="14"/>
        <v>0.26889534031947476</v>
      </c>
      <c r="M54" s="90">
        <f t="shared" si="14"/>
        <v>0.34905784478402069</v>
      </c>
      <c r="O54" s="260"/>
    </row>
    <row r="55" spans="1:15" x14ac:dyDescent="0.2">
      <c r="A55" s="28"/>
      <c r="B55" s="233"/>
      <c r="C55" s="199"/>
      <c r="D55" s="242"/>
      <c r="E55" s="204"/>
      <c r="F55" s="242"/>
      <c r="G55" s="204"/>
      <c r="H55" s="242"/>
      <c r="I55" s="204"/>
      <c r="J55" s="242"/>
      <c r="K55" s="204"/>
      <c r="L55" s="249"/>
      <c r="M55" s="209"/>
      <c r="O55" s="260"/>
    </row>
    <row r="56" spans="1:15" x14ac:dyDescent="0.2">
      <c r="A56" s="447" t="s">
        <v>11</v>
      </c>
      <c r="B56" s="448"/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9"/>
      <c r="O56" s="260"/>
    </row>
    <row r="57" spans="1:15" x14ac:dyDescent="0.2">
      <c r="A57" s="58" t="s">
        <v>12</v>
      </c>
      <c r="B57" s="83"/>
      <c r="C57" s="73"/>
      <c r="D57" s="78">
        <v>382.28</v>
      </c>
      <c r="E57" s="73">
        <v>25062523.920000002</v>
      </c>
      <c r="F57" s="78">
        <v>0.22</v>
      </c>
      <c r="G57" s="73">
        <v>14908.08</v>
      </c>
      <c r="H57" s="78">
        <v>0.25</v>
      </c>
      <c r="I57" s="73">
        <v>16000</v>
      </c>
      <c r="J57" s="78">
        <v>382.75</v>
      </c>
      <c r="K57" s="93">
        <f>SUM(C57,E57,G57,I57)</f>
        <v>25093432</v>
      </c>
      <c r="L57" s="87">
        <f>J57/$J$78</f>
        <v>0.22429920781797746</v>
      </c>
      <c r="M57" s="88">
        <f>K57/$K$78</f>
        <v>0.35165954471931687</v>
      </c>
      <c r="O57" s="261"/>
    </row>
    <row r="58" spans="1:15" x14ac:dyDescent="0.2">
      <c r="A58" s="57" t="s">
        <v>13</v>
      </c>
      <c r="B58" s="83"/>
      <c r="C58" s="73"/>
      <c r="D58" s="78"/>
      <c r="E58" s="73"/>
      <c r="F58" s="78"/>
      <c r="G58" s="73"/>
      <c r="H58" s="78"/>
      <c r="I58" s="73"/>
      <c r="J58" s="78"/>
      <c r="K58" s="93"/>
      <c r="L58" s="87"/>
      <c r="M58" s="88"/>
      <c r="O58" s="259"/>
    </row>
    <row r="59" spans="1:15" x14ac:dyDescent="0.2">
      <c r="A59" s="57" t="s">
        <v>14</v>
      </c>
      <c r="B59" s="83"/>
      <c r="C59" s="73"/>
      <c r="D59" s="78">
        <v>55.141000000000005</v>
      </c>
      <c r="E59" s="73">
        <v>672209.51</v>
      </c>
      <c r="F59" s="78">
        <v>2.2350000000000003</v>
      </c>
      <c r="G59" s="73">
        <v>49614</v>
      </c>
      <c r="H59" s="78">
        <v>0.5</v>
      </c>
      <c r="I59" s="73">
        <v>7998</v>
      </c>
      <c r="J59" s="78">
        <v>57.876000000000005</v>
      </c>
      <c r="K59" s="93">
        <f t="shared" ref="K59:K64" si="15">SUM(C59,E59,G59,I59)</f>
        <v>729821.51</v>
      </c>
      <c r="L59" s="87">
        <f>J59/$J$78</f>
        <v>3.391650150665778E-2</v>
      </c>
      <c r="M59" s="88">
        <f>K59/$K$78</f>
        <v>1.022772412848766E-2</v>
      </c>
      <c r="O59" s="259"/>
    </row>
    <row r="60" spans="1:15" x14ac:dyDescent="0.2">
      <c r="A60" s="57" t="s">
        <v>15</v>
      </c>
      <c r="B60" s="83"/>
      <c r="C60" s="73"/>
      <c r="D60" s="78">
        <v>22</v>
      </c>
      <c r="E60" s="73">
        <v>1417197</v>
      </c>
      <c r="F60" s="78"/>
      <c r="G60" s="73"/>
      <c r="H60" s="78"/>
      <c r="I60" s="73"/>
      <c r="J60" s="78">
        <v>22</v>
      </c>
      <c r="K60" s="93">
        <f t="shared" si="15"/>
        <v>1417197</v>
      </c>
      <c r="L60" s="87">
        <f>J60/$J$78</f>
        <v>1.2892443035912486E-2</v>
      </c>
      <c r="M60" s="88">
        <f>K60/$K$78</f>
        <v>1.9860609413554182E-2</v>
      </c>
      <c r="O60" s="259"/>
    </row>
    <row r="61" spans="1:15" x14ac:dyDescent="0.2">
      <c r="A61" s="6" t="s">
        <v>16</v>
      </c>
      <c r="B61" s="83"/>
      <c r="C61" s="73"/>
      <c r="D61" s="80"/>
      <c r="E61" s="77"/>
      <c r="F61" s="78"/>
      <c r="G61" s="73"/>
      <c r="H61" s="78"/>
      <c r="I61" s="73"/>
      <c r="J61" s="78"/>
      <c r="K61" s="93"/>
      <c r="L61" s="87"/>
      <c r="M61" s="88"/>
      <c r="O61" s="259"/>
    </row>
    <row r="62" spans="1:15" x14ac:dyDescent="0.2">
      <c r="A62" s="58" t="s">
        <v>17</v>
      </c>
      <c r="B62" s="83"/>
      <c r="C62" s="73"/>
      <c r="D62" s="78"/>
      <c r="E62" s="73"/>
      <c r="F62" s="78"/>
      <c r="G62" s="73"/>
      <c r="H62" s="78"/>
      <c r="I62" s="73"/>
      <c r="J62" s="78"/>
      <c r="K62" s="93"/>
      <c r="L62" s="87"/>
      <c r="M62" s="88"/>
      <c r="O62" s="261"/>
    </row>
    <row r="63" spans="1:15" x14ac:dyDescent="0.2">
      <c r="A63" s="148" t="s">
        <v>90</v>
      </c>
      <c r="B63" s="83"/>
      <c r="C63" s="73"/>
      <c r="D63" s="78"/>
      <c r="E63" s="73"/>
      <c r="F63" s="78"/>
      <c r="G63" s="73"/>
      <c r="H63" s="78"/>
      <c r="I63" s="73"/>
      <c r="J63" s="78"/>
      <c r="K63" s="93"/>
      <c r="L63" s="87"/>
      <c r="M63" s="88"/>
      <c r="O63" s="261"/>
    </row>
    <row r="64" spans="1:15" x14ac:dyDescent="0.2">
      <c r="A64" s="58" t="s">
        <v>18</v>
      </c>
      <c r="B64" s="83"/>
      <c r="C64" s="73"/>
      <c r="D64" s="78">
        <v>45</v>
      </c>
      <c r="E64" s="73">
        <v>1630941</v>
      </c>
      <c r="F64" s="78"/>
      <c r="G64" s="73"/>
      <c r="H64" s="78"/>
      <c r="I64" s="73"/>
      <c r="J64" s="78">
        <v>45</v>
      </c>
      <c r="K64" s="93">
        <f t="shared" si="15"/>
        <v>1630941</v>
      </c>
      <c r="L64" s="87">
        <f>J64/$J$78</f>
        <v>2.6370906209820997E-2</v>
      </c>
      <c r="M64" s="88">
        <f>K64/$K$78</f>
        <v>2.2856019436642519E-2</v>
      </c>
      <c r="O64" s="261"/>
    </row>
    <row r="65" spans="1:15" x14ac:dyDescent="0.2">
      <c r="A65" s="14" t="s">
        <v>45</v>
      </c>
      <c r="B65" s="83"/>
      <c r="C65" s="73"/>
      <c r="D65" s="78"/>
      <c r="E65" s="73"/>
      <c r="F65" s="78"/>
      <c r="G65" s="73"/>
      <c r="H65" s="78"/>
      <c r="I65" s="73"/>
      <c r="J65" s="78"/>
      <c r="K65" s="93"/>
      <c r="L65" s="87"/>
      <c r="M65" s="88"/>
      <c r="O65" s="260"/>
    </row>
    <row r="66" spans="1:15" x14ac:dyDescent="0.2">
      <c r="A66" s="153" t="s">
        <v>71</v>
      </c>
      <c r="B66" s="83"/>
      <c r="C66" s="73"/>
      <c r="D66" s="78">
        <v>52.41</v>
      </c>
      <c r="E66" s="73">
        <v>655597</v>
      </c>
      <c r="F66" s="78">
        <v>1</v>
      </c>
      <c r="G66" s="73">
        <v>30000</v>
      </c>
      <c r="H66" s="78"/>
      <c r="I66" s="73"/>
      <c r="J66" s="78">
        <v>53.4</v>
      </c>
      <c r="K66" s="93">
        <f t="shared" ref="K66" si="16">SUM(C66,E66,G66,I66)</f>
        <v>685597</v>
      </c>
      <c r="L66" s="87">
        <f>J66/$J$78</f>
        <v>3.1293475368987578E-2</v>
      </c>
      <c r="M66" s="88">
        <f>K66/$K$78</f>
        <v>9.6079615128344936E-3</v>
      </c>
      <c r="O66" s="262"/>
    </row>
    <row r="67" spans="1:15" x14ac:dyDescent="0.2">
      <c r="A67" s="61" t="s">
        <v>38</v>
      </c>
      <c r="B67" s="82"/>
      <c r="C67" s="74"/>
      <c r="D67" s="79">
        <f t="shared" ref="D67:M67" si="17">SUM(D57:D66)</f>
        <v>556.83100000000002</v>
      </c>
      <c r="E67" s="74">
        <f t="shared" si="17"/>
        <v>29438468.430000003</v>
      </c>
      <c r="F67" s="79">
        <f t="shared" si="17"/>
        <v>3.4550000000000005</v>
      </c>
      <c r="G67" s="74">
        <f t="shared" si="17"/>
        <v>94522.08</v>
      </c>
      <c r="H67" s="79">
        <f t="shared" si="17"/>
        <v>0.75</v>
      </c>
      <c r="I67" s="74">
        <f t="shared" si="17"/>
        <v>23998</v>
      </c>
      <c r="J67" s="79">
        <f t="shared" si="17"/>
        <v>561.02599999999995</v>
      </c>
      <c r="K67" s="74">
        <f t="shared" si="17"/>
        <v>29556988.510000002</v>
      </c>
      <c r="L67" s="89">
        <f t="shared" si="17"/>
        <v>0.32877253393935629</v>
      </c>
      <c r="M67" s="90">
        <f t="shared" si="17"/>
        <v>0.4142118592108357</v>
      </c>
    </row>
    <row r="68" spans="1:15" x14ac:dyDescent="0.2">
      <c r="A68" s="28"/>
      <c r="B68" s="234"/>
      <c r="C68" s="199"/>
      <c r="D68" s="242"/>
      <c r="E68" s="204"/>
      <c r="F68" s="242"/>
      <c r="G68" s="204"/>
      <c r="H68" s="242"/>
      <c r="I68" s="204"/>
      <c r="J68" s="242"/>
      <c r="K68" s="204"/>
      <c r="L68" s="249"/>
      <c r="M68" s="209"/>
    </row>
    <row r="69" spans="1:15" x14ac:dyDescent="0.2">
      <c r="A69" s="447" t="s">
        <v>41</v>
      </c>
      <c r="B69" s="448"/>
      <c r="C69" s="448"/>
      <c r="D69" s="448"/>
      <c r="E69" s="448"/>
      <c r="F69" s="448"/>
      <c r="G69" s="448"/>
      <c r="H69" s="448"/>
      <c r="I69" s="448"/>
      <c r="J69" s="448"/>
      <c r="K69" s="448"/>
      <c r="L69" s="448"/>
      <c r="M69" s="449"/>
    </row>
    <row r="70" spans="1:15" x14ac:dyDescent="0.2">
      <c r="A70" s="2" t="s">
        <v>20</v>
      </c>
      <c r="B70" s="83">
        <v>30.14</v>
      </c>
      <c r="C70" s="73">
        <v>697707.4</v>
      </c>
      <c r="D70" s="78">
        <v>292.46000000000004</v>
      </c>
      <c r="E70" s="73">
        <v>7249078.2000000002</v>
      </c>
      <c r="F70" s="78">
        <v>5</v>
      </c>
      <c r="G70" s="73">
        <v>120744</v>
      </c>
      <c r="H70" s="78">
        <v>9</v>
      </c>
      <c r="I70" s="73">
        <v>202604.98</v>
      </c>
      <c r="J70" s="78">
        <f>SUM(B70,D70,F70,H70)</f>
        <v>336.6</v>
      </c>
      <c r="K70" s="93">
        <f>SUM(C70,E70,G70,I70)</f>
        <v>8270134.580000001</v>
      </c>
      <c r="L70" s="87">
        <f>J70/$J$78</f>
        <v>0.19725437844946106</v>
      </c>
      <c r="M70" s="88">
        <f t="shared" ref="M70:M75" si="18">K70/$K$78</f>
        <v>0.11589772818521912</v>
      </c>
    </row>
    <row r="71" spans="1:15" x14ac:dyDescent="0.2">
      <c r="A71" s="2" t="s">
        <v>21</v>
      </c>
      <c r="B71" s="83"/>
      <c r="C71" s="73"/>
      <c r="D71" s="78"/>
      <c r="E71" s="73"/>
      <c r="F71" s="78"/>
      <c r="G71" s="73"/>
      <c r="H71" s="78"/>
      <c r="I71" s="73"/>
      <c r="J71" s="78"/>
      <c r="K71" s="93"/>
      <c r="L71" s="87"/>
      <c r="M71" s="88"/>
    </row>
    <row r="72" spans="1:15" x14ac:dyDescent="0.2">
      <c r="A72" s="2" t="s">
        <v>22</v>
      </c>
      <c r="B72" s="83"/>
      <c r="C72" s="73"/>
      <c r="D72" s="78">
        <v>24</v>
      </c>
      <c r="E72" s="73">
        <v>876761.60000000009</v>
      </c>
      <c r="F72" s="78"/>
      <c r="G72" s="73"/>
      <c r="H72" s="78"/>
      <c r="I72" s="73"/>
      <c r="J72" s="78">
        <f t="shared" ref="J72:K75" si="19">SUM(B72,D72,F72,H72)</f>
        <v>24</v>
      </c>
      <c r="K72" s="93">
        <f t="shared" si="19"/>
        <v>876761.60000000009</v>
      </c>
      <c r="L72" s="87">
        <f t="shared" ref="L72:L75" si="20">J72/$J$78</f>
        <v>1.4064483311904531E-2</v>
      </c>
      <c r="M72" s="88">
        <f t="shared" si="18"/>
        <v>1.2286943654553902E-2</v>
      </c>
    </row>
    <row r="73" spans="1:15" x14ac:dyDescent="0.2">
      <c r="A73" s="2" t="s">
        <v>23</v>
      </c>
      <c r="B73" s="83">
        <v>87</v>
      </c>
      <c r="C73" s="73">
        <v>1753927.5</v>
      </c>
      <c r="D73" s="78">
        <v>120</v>
      </c>
      <c r="E73" s="73">
        <v>2509026</v>
      </c>
      <c r="F73" s="78">
        <v>6.67</v>
      </c>
      <c r="G73" s="73">
        <v>130369.2</v>
      </c>
      <c r="H73" s="78">
        <v>1</v>
      </c>
      <c r="I73" s="73">
        <v>24667.5</v>
      </c>
      <c r="J73" s="78">
        <f t="shared" si="19"/>
        <v>214.67</v>
      </c>
      <c r="K73" s="93">
        <f t="shared" si="19"/>
        <v>4417990.2</v>
      </c>
      <c r="L73" s="87">
        <f t="shared" si="20"/>
        <v>0.12580094302360606</v>
      </c>
      <c r="M73" s="88">
        <f t="shared" si="18"/>
        <v>6.1913747880577033E-2</v>
      </c>
    </row>
    <row r="74" spans="1:15" x14ac:dyDescent="0.2">
      <c r="A74" s="2" t="s">
        <v>24</v>
      </c>
      <c r="B74" s="83">
        <v>24</v>
      </c>
      <c r="C74" s="73">
        <v>660465</v>
      </c>
      <c r="D74" s="78">
        <v>42</v>
      </c>
      <c r="E74" s="73">
        <v>1272492</v>
      </c>
      <c r="F74" s="78"/>
      <c r="G74" s="73"/>
      <c r="H74" s="78"/>
      <c r="I74" s="73"/>
      <c r="J74" s="78">
        <f t="shared" si="19"/>
        <v>66</v>
      </c>
      <c r="K74" s="93">
        <f t="shared" si="19"/>
        <v>1932957</v>
      </c>
      <c r="L74" s="87">
        <f t="shared" si="20"/>
        <v>3.8677329107737461E-2</v>
      </c>
      <c r="M74" s="88">
        <f t="shared" si="18"/>
        <v>2.7088473931426223E-2</v>
      </c>
    </row>
    <row r="75" spans="1:15" x14ac:dyDescent="0.2">
      <c r="A75" s="27" t="s">
        <v>25</v>
      </c>
      <c r="B75" s="83">
        <v>10</v>
      </c>
      <c r="C75" s="73">
        <v>291330</v>
      </c>
      <c r="D75" s="78">
        <v>26</v>
      </c>
      <c r="E75" s="73">
        <v>857649</v>
      </c>
      <c r="F75" s="78">
        <v>7.4799999999999995</v>
      </c>
      <c r="G75" s="73">
        <v>194126.4</v>
      </c>
      <c r="H75" s="78">
        <v>1.8</v>
      </c>
      <c r="I75" s="73">
        <v>51456.6</v>
      </c>
      <c r="J75" s="78">
        <f t="shared" si="19"/>
        <v>45.279999999999994</v>
      </c>
      <c r="K75" s="93">
        <f t="shared" si="19"/>
        <v>1394562</v>
      </c>
      <c r="L75" s="87">
        <f t="shared" si="20"/>
        <v>2.653499184845988E-2</v>
      </c>
      <c r="M75" s="88">
        <f t="shared" si="18"/>
        <v>1.9543402353367208E-2</v>
      </c>
    </row>
    <row r="76" spans="1:15" x14ac:dyDescent="0.2">
      <c r="A76" s="61" t="s">
        <v>38</v>
      </c>
      <c r="B76" s="82">
        <f>SUM(B70:B75)</f>
        <v>151.13999999999999</v>
      </c>
      <c r="C76" s="74">
        <f t="shared" ref="C76:M76" si="21">SUM(C70:C75)</f>
        <v>3403429.9</v>
      </c>
      <c r="D76" s="79">
        <f>SUM(D70:D75)</f>
        <v>504.46000000000004</v>
      </c>
      <c r="E76" s="74">
        <f t="shared" si="21"/>
        <v>12765006.800000001</v>
      </c>
      <c r="F76" s="79">
        <f>SUM(F70:F75)</f>
        <v>19.149999999999999</v>
      </c>
      <c r="G76" s="74">
        <f t="shared" si="21"/>
        <v>445239.6</v>
      </c>
      <c r="H76" s="79">
        <f>SUM(H70:H75)</f>
        <v>11.8</v>
      </c>
      <c r="I76" s="74">
        <f t="shared" si="21"/>
        <v>278729.08</v>
      </c>
      <c r="J76" s="79">
        <f>SUM(J70:J75)</f>
        <v>686.55</v>
      </c>
      <c r="K76" s="94">
        <f t="shared" si="21"/>
        <v>16892405.380000003</v>
      </c>
      <c r="L76" s="91">
        <f t="shared" si="21"/>
        <v>0.40233212574116894</v>
      </c>
      <c r="M76" s="92">
        <f t="shared" si="21"/>
        <v>0.2367302960051435</v>
      </c>
    </row>
    <row r="77" spans="1:15" x14ac:dyDescent="0.2">
      <c r="A77" s="17"/>
      <c r="B77" s="235"/>
      <c r="C77" s="75"/>
      <c r="D77" s="99"/>
      <c r="E77" s="205"/>
      <c r="F77" s="99"/>
      <c r="G77" s="205"/>
      <c r="H77" s="99"/>
      <c r="I77" s="205"/>
      <c r="J77" s="99"/>
      <c r="K77" s="205"/>
      <c r="L77" s="227"/>
      <c r="M77" s="228"/>
    </row>
    <row r="78" spans="1:15" x14ac:dyDescent="0.2">
      <c r="A78" s="63" t="s">
        <v>26</v>
      </c>
      <c r="B78" s="236">
        <f t="shared" ref="B78:M78" si="22">SUM(B54,B67,B76)</f>
        <v>215.14999999999998</v>
      </c>
      <c r="C78" s="76">
        <f t="shared" si="22"/>
        <v>6269045.5999999996</v>
      </c>
      <c r="D78" s="81">
        <f t="shared" si="22"/>
        <v>1397.8310000000001</v>
      </c>
      <c r="E78" s="76">
        <f t="shared" si="22"/>
        <v>61748952.420000002</v>
      </c>
      <c r="F78" s="81">
        <f t="shared" si="22"/>
        <v>32.994999999999997</v>
      </c>
      <c r="G78" s="76">
        <f t="shared" si="22"/>
        <v>951166.47</v>
      </c>
      <c r="H78" s="81">
        <f t="shared" si="22"/>
        <v>60.459999999999994</v>
      </c>
      <c r="I78" s="76">
        <f t="shared" si="22"/>
        <v>2388011.4399999995</v>
      </c>
      <c r="J78" s="81">
        <f t="shared" si="22"/>
        <v>1706.4259999999999</v>
      </c>
      <c r="K78" s="95">
        <f t="shared" si="22"/>
        <v>71357175.930000007</v>
      </c>
      <c r="L78" s="229">
        <f t="shared" si="22"/>
        <v>1</v>
      </c>
      <c r="M78" s="214">
        <f t="shared" si="22"/>
        <v>0.99999999999999989</v>
      </c>
    </row>
    <row r="79" spans="1:15" x14ac:dyDescent="0.2">
      <c r="A79" s="50"/>
      <c r="B79" s="233"/>
      <c r="C79" s="199"/>
      <c r="D79" s="243"/>
      <c r="E79" s="120"/>
      <c r="F79" s="243"/>
      <c r="G79" s="120"/>
      <c r="H79" s="243"/>
      <c r="I79" s="207"/>
      <c r="J79" s="243"/>
      <c r="K79" s="207"/>
      <c r="L79" s="249"/>
      <c r="M79" s="209"/>
    </row>
    <row r="80" spans="1:15" ht="15" thickBot="1" x14ac:dyDescent="0.25">
      <c r="A80" s="68" t="s">
        <v>39</v>
      </c>
      <c r="B80" s="84">
        <f>B78/$J$78</f>
        <v>0.12608223268984414</v>
      </c>
      <c r="C80" s="86">
        <f>C78/$K$78</f>
        <v>8.7854452173805345E-2</v>
      </c>
      <c r="D80" s="86">
        <f>D78/$J$78</f>
        <v>0.81915711551511772</v>
      </c>
      <c r="E80" s="86">
        <f>E78/$K$78</f>
        <v>0.86535028348900067</v>
      </c>
      <c r="F80" s="100">
        <f>F78/$J$78</f>
        <v>1.9335734453178748E-2</v>
      </c>
      <c r="G80" s="86">
        <f>G78/$K$78</f>
        <v>1.3329654062165739E-2</v>
      </c>
      <c r="H80" s="101">
        <f>H78/$J$78</f>
        <v>3.5430777543239492E-2</v>
      </c>
      <c r="I80" s="86">
        <f>I78/$K$78</f>
        <v>3.3465610275028146E-2</v>
      </c>
      <c r="J80" s="86">
        <f>J78/$J$78</f>
        <v>1</v>
      </c>
      <c r="K80" s="86">
        <f>K78/$K$78</f>
        <v>1</v>
      </c>
      <c r="L80" s="250"/>
      <c r="M80" s="211"/>
    </row>
    <row r="81" spans="1:13" ht="4" customHeight="1" x14ac:dyDescent="0.2">
      <c r="A81" s="18"/>
      <c r="B81" s="237"/>
      <c r="C81" s="200"/>
      <c r="D81" s="237"/>
      <c r="E81" s="203"/>
      <c r="F81" s="237"/>
      <c r="G81" s="203"/>
      <c r="H81" s="237"/>
      <c r="I81" s="200"/>
      <c r="J81" s="248"/>
      <c r="K81" s="208"/>
      <c r="L81" s="251"/>
      <c r="M81" s="212"/>
    </row>
    <row r="82" spans="1:13" x14ac:dyDescent="0.2">
      <c r="A82" s="286" t="s">
        <v>82</v>
      </c>
      <c r="B82" s="238"/>
      <c r="D82" s="238"/>
      <c r="E82" s="201"/>
      <c r="F82" s="238"/>
      <c r="G82" s="201"/>
      <c r="H82" s="238"/>
      <c r="I82" s="201"/>
      <c r="J82" s="248"/>
      <c r="K82" s="208"/>
      <c r="L82" s="251"/>
      <c r="M82" s="212"/>
    </row>
    <row r="83" spans="1:13" x14ac:dyDescent="0.2">
      <c r="A83" s="286" t="s">
        <v>83</v>
      </c>
      <c r="B83" s="238"/>
      <c r="D83" s="238"/>
      <c r="E83" s="201"/>
      <c r="F83" s="238"/>
      <c r="G83" s="201"/>
      <c r="H83" s="238"/>
      <c r="I83" s="201"/>
      <c r="J83" s="248"/>
      <c r="K83" s="208"/>
      <c r="L83" s="251"/>
      <c r="M83" s="212"/>
    </row>
    <row r="84" spans="1:13" x14ac:dyDescent="0.2">
      <c r="A84" s="286" t="s">
        <v>81</v>
      </c>
      <c r="B84" s="238"/>
      <c r="D84" s="238"/>
      <c r="E84" s="201"/>
      <c r="F84" s="238"/>
      <c r="G84" s="201"/>
      <c r="H84" s="238"/>
      <c r="I84" s="201"/>
      <c r="J84" s="248"/>
      <c r="K84" s="208"/>
      <c r="L84" s="251"/>
      <c r="M84" s="212"/>
    </row>
    <row r="85" spans="1:13" ht="5" customHeight="1" x14ac:dyDescent="0.2">
      <c r="A85" s="285"/>
      <c r="B85" s="238"/>
      <c r="D85" s="238"/>
      <c r="E85" s="201"/>
      <c r="F85" s="238"/>
      <c r="G85" s="201"/>
      <c r="H85" s="238"/>
      <c r="I85" s="201"/>
      <c r="J85" s="248"/>
      <c r="K85" s="208"/>
      <c r="L85" s="251"/>
      <c r="M85" s="212"/>
    </row>
    <row r="86" spans="1:13" x14ac:dyDescent="0.2">
      <c r="A86" s="137" t="s">
        <v>27</v>
      </c>
      <c r="B86" s="238"/>
      <c r="D86" s="238"/>
      <c r="E86" s="201"/>
      <c r="F86" s="238"/>
      <c r="G86" s="201"/>
      <c r="H86" s="238"/>
      <c r="I86" s="201"/>
      <c r="J86" s="248"/>
      <c r="K86" s="208"/>
      <c r="L86" s="251"/>
      <c r="M86" s="212"/>
    </row>
    <row r="87" spans="1:13" x14ac:dyDescent="0.2">
      <c r="A87" s="137" t="s">
        <v>68</v>
      </c>
      <c r="B87" s="238"/>
      <c r="D87" s="238"/>
      <c r="E87" s="201"/>
      <c r="F87" s="244"/>
      <c r="G87" s="206"/>
      <c r="H87" s="248"/>
      <c r="I87" s="208"/>
      <c r="J87" s="238"/>
      <c r="K87" s="201"/>
      <c r="L87" s="238"/>
      <c r="M87" s="212"/>
    </row>
    <row r="88" spans="1:13" x14ac:dyDescent="0.2">
      <c r="A88" s="137" t="s">
        <v>66</v>
      </c>
      <c r="B88" s="238"/>
      <c r="D88" s="238"/>
      <c r="E88" s="201"/>
      <c r="F88" s="238"/>
      <c r="G88" s="201"/>
      <c r="H88" s="238"/>
      <c r="I88" s="201"/>
      <c r="J88" s="237"/>
      <c r="K88" s="200"/>
      <c r="L88" s="252"/>
      <c r="M88" s="212"/>
    </row>
    <row r="89" spans="1:13" x14ac:dyDescent="0.2">
      <c r="A89" s="137" t="s">
        <v>29</v>
      </c>
    </row>
    <row r="90" spans="1:13" x14ac:dyDescent="0.2">
      <c r="A90" s="137" t="s">
        <v>50</v>
      </c>
    </row>
    <row r="91" spans="1:13" x14ac:dyDescent="0.2">
      <c r="A91" s="137" t="s">
        <v>75</v>
      </c>
    </row>
    <row r="92" spans="1:13" x14ac:dyDescent="0.2">
      <c r="A92" s="12"/>
    </row>
    <row r="93" spans="1:13" x14ac:dyDescent="0.2">
      <c r="A93" s="13"/>
    </row>
    <row r="94" spans="1:13" x14ac:dyDescent="0.2">
      <c r="A94" s="12"/>
    </row>
  </sheetData>
  <mergeCells count="24">
    <mergeCell ref="A56:M56"/>
    <mergeCell ref="A69:M69"/>
    <mergeCell ref="A3:A5"/>
    <mergeCell ref="A43:A45"/>
    <mergeCell ref="A29:S29"/>
    <mergeCell ref="L43:M44"/>
    <mergeCell ref="A6:S6"/>
    <mergeCell ref="A16:S16"/>
    <mergeCell ref="A1:S1"/>
    <mergeCell ref="N3:O4"/>
    <mergeCell ref="B3:C4"/>
    <mergeCell ref="D3:E4"/>
    <mergeCell ref="A46:M46"/>
    <mergeCell ref="R3:S4"/>
    <mergeCell ref="B43:C44"/>
    <mergeCell ref="D43:E44"/>
    <mergeCell ref="F43:G44"/>
    <mergeCell ref="H43:I44"/>
    <mergeCell ref="J43:K44"/>
    <mergeCell ref="F3:G4"/>
    <mergeCell ref="H3:I4"/>
    <mergeCell ref="J3:K4"/>
    <mergeCell ref="L3:M4"/>
    <mergeCell ref="P3:Q4"/>
  </mergeCells>
  <pageMargins left="0.25" right="0.25" top="0.35" bottom="0.25" header="0.3" footer="0.2"/>
  <pageSetup paperSize="17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95"/>
  <sheetViews>
    <sheetView workbookViewId="0">
      <selection sqref="A1:S1"/>
    </sheetView>
  </sheetViews>
  <sheetFormatPr baseColWidth="10" defaultColWidth="9.1640625" defaultRowHeight="14" x14ac:dyDescent="0.2"/>
  <cols>
    <col min="1" max="1" width="24.6640625" style="1" customWidth="1"/>
    <col min="2" max="2" width="6.83203125" style="239" bestFit="1" customWidth="1"/>
    <col min="3" max="3" width="9.83203125" style="202" bestFit="1" customWidth="1"/>
    <col min="4" max="4" width="6.83203125" style="239" bestFit="1" customWidth="1"/>
    <col min="5" max="5" width="9.83203125" style="202" bestFit="1" customWidth="1"/>
    <col min="6" max="6" width="5.6640625" style="239" bestFit="1" customWidth="1"/>
    <col min="7" max="7" width="8.83203125" style="202" bestFit="1" customWidth="1"/>
    <col min="8" max="8" width="4.6640625" style="239" bestFit="1" customWidth="1"/>
    <col min="9" max="9" width="8.83203125" style="202" bestFit="1" customWidth="1"/>
    <col min="10" max="10" width="6.83203125" style="239" bestFit="1" customWidth="1"/>
    <col min="11" max="11" width="9.83203125" style="202" bestFit="1" customWidth="1"/>
    <col min="12" max="12" width="6.6640625" style="239" customWidth="1"/>
    <col min="13" max="13" width="8.83203125" style="202" bestFit="1" customWidth="1"/>
    <col min="14" max="14" width="4.6640625" style="239" bestFit="1" customWidth="1"/>
    <col min="15" max="15" width="7.5" style="202" bestFit="1" customWidth="1"/>
    <col min="16" max="16" width="6.83203125" style="239" bestFit="1" customWidth="1"/>
    <col min="17" max="17" width="9.83203125" style="202" bestFit="1" customWidth="1"/>
    <col min="18" max="18" width="6.6640625" style="136" customWidth="1"/>
    <col min="19" max="19" width="6.6640625" style="136" bestFit="1" customWidth="1"/>
    <col min="20" max="16384" width="9.1640625" style="1"/>
  </cols>
  <sheetData>
    <row r="1" spans="1:20" ht="35" customHeight="1" thickBot="1" x14ac:dyDescent="0.25">
      <c r="A1" s="425" t="s">
        <v>56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</row>
    <row r="2" spans="1:20" ht="15" thickBot="1" x14ac:dyDescent="0.25">
      <c r="A2" s="40"/>
      <c r="B2" s="41"/>
      <c r="C2" s="42"/>
      <c r="D2" s="43"/>
      <c r="E2" s="44"/>
      <c r="F2" s="43"/>
      <c r="G2" s="44"/>
      <c r="H2" s="44"/>
      <c r="I2" s="44"/>
      <c r="J2" s="41"/>
      <c r="K2" s="44"/>
      <c r="L2" s="43"/>
      <c r="M2" s="44"/>
      <c r="N2" s="44"/>
      <c r="O2" s="44"/>
      <c r="P2" s="43"/>
      <c r="Q2" s="44"/>
      <c r="R2" s="45"/>
      <c r="S2" s="46"/>
    </row>
    <row r="3" spans="1:20" ht="14" customHeight="1" x14ac:dyDescent="0.2">
      <c r="A3" s="478" t="s">
        <v>79</v>
      </c>
      <c r="B3" s="473" t="s">
        <v>84</v>
      </c>
      <c r="C3" s="474"/>
      <c r="D3" s="482" t="s">
        <v>47</v>
      </c>
      <c r="E3" s="483"/>
      <c r="F3" s="482" t="s">
        <v>89</v>
      </c>
      <c r="G3" s="483"/>
      <c r="H3" s="482" t="s">
        <v>77</v>
      </c>
      <c r="I3" s="483"/>
      <c r="J3" s="484" t="s">
        <v>85</v>
      </c>
      <c r="K3" s="485"/>
      <c r="L3" s="484" t="s">
        <v>86</v>
      </c>
      <c r="M3" s="485"/>
      <c r="N3" s="426" t="s">
        <v>91</v>
      </c>
      <c r="O3" s="427"/>
      <c r="P3" s="436" t="s">
        <v>87</v>
      </c>
      <c r="Q3" s="437"/>
      <c r="R3" s="440" t="s">
        <v>88</v>
      </c>
      <c r="S3" s="441"/>
    </row>
    <row r="4" spans="1:20" ht="14" customHeight="1" thickBot="1" x14ac:dyDescent="0.25">
      <c r="A4" s="451"/>
      <c r="B4" s="431"/>
      <c r="C4" s="429"/>
      <c r="D4" s="434"/>
      <c r="E4" s="435"/>
      <c r="F4" s="434"/>
      <c r="G4" s="435"/>
      <c r="H4" s="434"/>
      <c r="I4" s="435"/>
      <c r="J4" s="428"/>
      <c r="K4" s="429"/>
      <c r="L4" s="428"/>
      <c r="M4" s="429"/>
      <c r="N4" s="428"/>
      <c r="O4" s="429"/>
      <c r="P4" s="438"/>
      <c r="Q4" s="439"/>
      <c r="R4" s="442"/>
      <c r="S4" s="443"/>
    </row>
    <row r="5" spans="1:20" ht="14" customHeight="1" thickBot="1" x14ac:dyDescent="0.25">
      <c r="A5" s="452"/>
      <c r="B5" s="301" t="s">
        <v>4</v>
      </c>
      <c r="C5" s="302" t="s">
        <v>5</v>
      </c>
      <c r="D5" s="303" t="s">
        <v>4</v>
      </c>
      <c r="E5" s="55" t="s">
        <v>5</v>
      </c>
      <c r="F5" s="303" t="s">
        <v>4</v>
      </c>
      <c r="G5" s="55" t="s">
        <v>5</v>
      </c>
      <c r="H5" s="55" t="s">
        <v>4</v>
      </c>
      <c r="I5" s="55" t="s">
        <v>5</v>
      </c>
      <c r="J5" s="303" t="s">
        <v>4</v>
      </c>
      <c r="K5" s="55" t="s">
        <v>5</v>
      </c>
      <c r="L5" s="303" t="s">
        <v>4</v>
      </c>
      <c r="M5" s="55" t="s">
        <v>5</v>
      </c>
      <c r="N5" s="55" t="s">
        <v>4</v>
      </c>
      <c r="O5" s="55" t="s">
        <v>5</v>
      </c>
      <c r="P5" s="303" t="s">
        <v>4</v>
      </c>
      <c r="Q5" s="304" t="s">
        <v>5</v>
      </c>
      <c r="R5" s="65" t="s">
        <v>4</v>
      </c>
      <c r="S5" s="56" t="s">
        <v>5</v>
      </c>
    </row>
    <row r="6" spans="1:20" x14ac:dyDescent="0.2">
      <c r="A6" s="470" t="s">
        <v>6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2"/>
    </row>
    <row r="7" spans="1:20" x14ac:dyDescent="0.2">
      <c r="A7" s="57" t="s">
        <v>7</v>
      </c>
      <c r="B7" s="102">
        <v>13</v>
      </c>
      <c r="C7" s="112">
        <v>1098618</v>
      </c>
      <c r="D7" s="104">
        <v>3</v>
      </c>
      <c r="E7" s="112">
        <v>260464</v>
      </c>
      <c r="F7" s="104">
        <v>8</v>
      </c>
      <c r="G7" s="112">
        <v>584875</v>
      </c>
      <c r="H7" s="104"/>
      <c r="I7" s="112"/>
      <c r="J7" s="104">
        <v>2</v>
      </c>
      <c r="K7" s="112">
        <v>106844</v>
      </c>
      <c r="L7" s="104">
        <v>2</v>
      </c>
      <c r="M7" s="112">
        <v>139178</v>
      </c>
      <c r="N7" s="104">
        <v>1</v>
      </c>
      <c r="O7" s="112">
        <v>63000</v>
      </c>
      <c r="P7" s="104">
        <f>SUM(B7,D7,F7,H7,J7,L7,N7)</f>
        <v>29</v>
      </c>
      <c r="Q7" s="114">
        <f>SUM(C7,E7,G7,I7,K7,M7,O7)</f>
        <v>2252979</v>
      </c>
      <c r="R7" s="121">
        <f>P7/$P$38</f>
        <v>1.8232285605610517E-2</v>
      </c>
      <c r="S7" s="124">
        <f>Q7/$Q$38</f>
        <v>3.3405333058976666E-2</v>
      </c>
    </row>
    <row r="8" spans="1:20" x14ac:dyDescent="0.2">
      <c r="A8" s="57" t="s">
        <v>8</v>
      </c>
      <c r="B8" s="102">
        <v>0.6</v>
      </c>
      <c r="C8" s="112">
        <v>12012</v>
      </c>
      <c r="D8" s="104"/>
      <c r="E8" s="112"/>
      <c r="F8" s="104"/>
      <c r="G8" s="112"/>
      <c r="H8" s="104"/>
      <c r="I8" s="112"/>
      <c r="J8" s="104">
        <v>29.4</v>
      </c>
      <c r="K8" s="112">
        <v>1546947</v>
      </c>
      <c r="L8" s="104"/>
      <c r="M8" s="112"/>
      <c r="N8" s="106"/>
      <c r="O8" s="112"/>
      <c r="P8" s="104">
        <f t="shared" ref="P8:Q9" si="0">SUM(B8,D8,F8,H8,J8,L8,N8)</f>
        <v>30</v>
      </c>
      <c r="Q8" s="114">
        <f t="shared" si="0"/>
        <v>1558959</v>
      </c>
      <c r="R8" s="121">
        <f>P8/$P$38</f>
        <v>1.8860985109252257E-2</v>
      </c>
      <c r="S8" s="124">
        <f>Q8/$Q$38</f>
        <v>2.311497116497278E-2</v>
      </c>
    </row>
    <row r="9" spans="1:20" x14ac:dyDescent="0.2">
      <c r="A9" s="57" t="s">
        <v>9</v>
      </c>
      <c r="B9" s="102">
        <v>22</v>
      </c>
      <c r="C9" s="112">
        <v>2778222</v>
      </c>
      <c r="D9" s="104">
        <v>2</v>
      </c>
      <c r="E9" s="112">
        <v>251250</v>
      </c>
      <c r="F9" s="104">
        <v>6</v>
      </c>
      <c r="G9" s="112">
        <v>677186</v>
      </c>
      <c r="H9" s="104"/>
      <c r="I9" s="112"/>
      <c r="J9" s="104">
        <v>6</v>
      </c>
      <c r="K9" s="112">
        <v>860808</v>
      </c>
      <c r="L9" s="104">
        <v>2</v>
      </c>
      <c r="M9" s="112">
        <v>224000</v>
      </c>
      <c r="N9" s="106"/>
      <c r="O9" s="112"/>
      <c r="P9" s="104">
        <f t="shared" si="0"/>
        <v>38</v>
      </c>
      <c r="Q9" s="114">
        <f t="shared" si="0"/>
        <v>4791466</v>
      </c>
      <c r="R9" s="121">
        <f>P9/$P$38</f>
        <v>2.3890581138386192E-2</v>
      </c>
      <c r="S9" s="124">
        <f>Q9/$Q$38</f>
        <v>7.1043945625220081E-2</v>
      </c>
    </row>
    <row r="10" spans="1:20" x14ac:dyDescent="0.2">
      <c r="A10" s="57" t="s">
        <v>10</v>
      </c>
      <c r="B10" s="102">
        <v>177.80000000000004</v>
      </c>
      <c r="C10" s="112">
        <v>8289193.6500000004</v>
      </c>
      <c r="D10" s="104">
        <v>47</v>
      </c>
      <c r="E10" s="112">
        <v>1816410</v>
      </c>
      <c r="F10" s="104">
        <v>40.799999999999997</v>
      </c>
      <c r="G10" s="112">
        <v>1948145</v>
      </c>
      <c r="H10" s="104"/>
      <c r="I10" s="112"/>
      <c r="J10" s="104">
        <v>15</v>
      </c>
      <c r="K10" s="112">
        <v>690658</v>
      </c>
      <c r="L10" s="104">
        <v>20</v>
      </c>
      <c r="M10" s="112">
        <v>893725</v>
      </c>
      <c r="N10" s="104">
        <v>2</v>
      </c>
      <c r="O10" s="112">
        <v>86000</v>
      </c>
      <c r="P10" s="104">
        <f>SUM(B10,D10,F10,H10,J10,L10,N10)</f>
        <v>302.60000000000002</v>
      </c>
      <c r="Q10" s="114">
        <f>SUM(C10,E10,G10,I10,K10,M10,O10)</f>
        <v>13724131.65</v>
      </c>
      <c r="R10" s="121">
        <f>P10/$P$38</f>
        <v>0.19024446980199114</v>
      </c>
      <c r="S10" s="124">
        <f>Q10/$Q$38</f>
        <v>0.20349021837908521</v>
      </c>
      <c r="T10" s="3"/>
    </row>
    <row r="11" spans="1:20" x14ac:dyDescent="0.2">
      <c r="A11" s="57" t="s">
        <v>44</v>
      </c>
      <c r="B11" s="102">
        <v>6</v>
      </c>
      <c r="C11" s="112">
        <v>123555</v>
      </c>
      <c r="D11" s="104">
        <v>1</v>
      </c>
      <c r="E11" s="112">
        <v>40991</v>
      </c>
      <c r="F11" s="104">
        <v>1</v>
      </c>
      <c r="G11" s="112">
        <v>37238</v>
      </c>
      <c r="H11" s="104"/>
      <c r="I11" s="112"/>
      <c r="J11" s="104">
        <v>10</v>
      </c>
      <c r="K11" s="112">
        <v>164749.12</v>
      </c>
      <c r="L11" s="104"/>
      <c r="M11" s="112"/>
      <c r="N11" s="104"/>
      <c r="O11" s="112"/>
      <c r="P11" s="104">
        <f>SUM(B11,D11,F11,H11,J11,L11,N11)</f>
        <v>18</v>
      </c>
      <c r="Q11" s="114">
        <f>SUM(C11,E11,G11,I11,K11,M11,O11)</f>
        <v>366533.12</v>
      </c>
      <c r="R11" s="121">
        <f>P11/$P$38</f>
        <v>1.1316591065551355E-2</v>
      </c>
      <c r="S11" s="124">
        <f>Q11/$Q$38</f>
        <v>5.4346538297719875E-3</v>
      </c>
      <c r="T11" s="3"/>
    </row>
    <row r="12" spans="1:20" x14ac:dyDescent="0.2">
      <c r="A12" s="138" t="s">
        <v>70</v>
      </c>
      <c r="B12" s="102"/>
      <c r="C12" s="114"/>
      <c r="D12" s="143"/>
      <c r="E12" s="114"/>
      <c r="F12" s="143"/>
      <c r="G12" s="114"/>
      <c r="H12" s="143"/>
      <c r="I12" s="114"/>
      <c r="J12" s="143"/>
      <c r="K12" s="114"/>
      <c r="L12" s="143"/>
      <c r="M12" s="114"/>
      <c r="N12" s="143"/>
      <c r="O12" s="114"/>
      <c r="P12" s="143"/>
      <c r="Q12" s="114"/>
      <c r="R12" s="144"/>
      <c r="S12" s="124"/>
      <c r="T12" s="3"/>
    </row>
    <row r="13" spans="1:20" x14ac:dyDescent="0.2">
      <c r="A13" s="138" t="s">
        <v>69</v>
      </c>
      <c r="B13" s="102"/>
      <c r="C13" s="114"/>
      <c r="D13" s="143"/>
      <c r="E13" s="114"/>
      <c r="F13" s="143"/>
      <c r="G13" s="114"/>
      <c r="H13" s="143"/>
      <c r="I13" s="114"/>
      <c r="J13" s="143"/>
      <c r="K13" s="114"/>
      <c r="L13" s="143"/>
      <c r="M13" s="114"/>
      <c r="N13" s="143"/>
      <c r="O13" s="114"/>
      <c r="P13" s="143"/>
      <c r="Q13" s="114"/>
      <c r="R13" s="144"/>
      <c r="S13" s="124"/>
      <c r="T13" s="3"/>
    </row>
    <row r="14" spans="1:20" x14ac:dyDescent="0.2">
      <c r="A14" s="67" t="s">
        <v>38</v>
      </c>
      <c r="B14" s="265">
        <f t="shared" ref="B14:G14" si="1">SUM(B7:B13)</f>
        <v>219.40000000000003</v>
      </c>
      <c r="C14" s="266">
        <f t="shared" si="1"/>
        <v>12301600.65</v>
      </c>
      <c r="D14" s="267">
        <f t="shared" si="1"/>
        <v>53</v>
      </c>
      <c r="E14" s="266">
        <f t="shared" si="1"/>
        <v>2369115</v>
      </c>
      <c r="F14" s="267">
        <f t="shared" si="1"/>
        <v>55.8</v>
      </c>
      <c r="G14" s="266">
        <f t="shared" si="1"/>
        <v>3247444</v>
      </c>
      <c r="H14" s="267"/>
      <c r="I14" s="266"/>
      <c r="J14" s="267">
        <f t="shared" ref="J14:Q14" si="2">SUM(J7:J13)</f>
        <v>62.4</v>
      </c>
      <c r="K14" s="266">
        <f t="shared" si="2"/>
        <v>3370006.12</v>
      </c>
      <c r="L14" s="267">
        <f t="shared" si="2"/>
        <v>24</v>
      </c>
      <c r="M14" s="266">
        <f t="shared" si="2"/>
        <v>1256903</v>
      </c>
      <c r="N14" s="267">
        <f t="shared" si="2"/>
        <v>3</v>
      </c>
      <c r="O14" s="266">
        <f t="shared" si="2"/>
        <v>149000</v>
      </c>
      <c r="P14" s="267">
        <f t="shared" si="2"/>
        <v>417.6</v>
      </c>
      <c r="Q14" s="273">
        <f t="shared" si="2"/>
        <v>22694068.77</v>
      </c>
      <c r="R14" s="123">
        <f>SUM(R7:R11)</f>
        <v>0.26254491272079145</v>
      </c>
      <c r="S14" s="126">
        <f t="shared" ref="S14" si="3">SUM(S7:S11)</f>
        <v>0.33648912205802672</v>
      </c>
      <c r="T14" s="4"/>
    </row>
    <row r="15" spans="1:20" x14ac:dyDescent="0.2">
      <c r="A15" s="33"/>
      <c r="B15" s="230"/>
      <c r="C15" s="118"/>
      <c r="D15" s="231"/>
      <c r="E15" s="197"/>
      <c r="F15" s="231"/>
      <c r="G15" s="197"/>
      <c r="H15" s="245"/>
      <c r="I15" s="197"/>
      <c r="J15" s="230"/>
      <c r="K15" s="197"/>
      <c r="L15" s="231"/>
      <c r="M15" s="197"/>
      <c r="N15" s="245"/>
      <c r="O15" s="197"/>
      <c r="P15" s="231"/>
      <c r="Q15" s="197"/>
      <c r="R15" s="38"/>
      <c r="S15" s="39"/>
    </row>
    <row r="16" spans="1:20" x14ac:dyDescent="0.2">
      <c r="A16" s="465" t="s">
        <v>11</v>
      </c>
      <c r="B16" s="466"/>
      <c r="C16" s="466"/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7"/>
    </row>
    <row r="17" spans="1:20" x14ac:dyDescent="0.2">
      <c r="A17" s="58" t="s">
        <v>12</v>
      </c>
      <c r="B17" s="102">
        <v>363.64</v>
      </c>
      <c r="C17" s="117">
        <v>24697578</v>
      </c>
      <c r="D17" s="104"/>
      <c r="E17" s="112"/>
      <c r="F17" s="104"/>
      <c r="G17" s="112"/>
      <c r="H17" s="104"/>
      <c r="I17" s="112"/>
      <c r="J17" s="104"/>
      <c r="K17" s="112"/>
      <c r="L17" s="104"/>
      <c r="M17" s="112"/>
      <c r="N17" s="104"/>
      <c r="O17" s="112"/>
      <c r="P17" s="104">
        <f>SUM(B17,D17,F17,H17,J17,L17,N17)</f>
        <v>363.64</v>
      </c>
      <c r="Q17" s="115">
        <f>SUM(C17,E17,G17,I17,K17,M17,O17)</f>
        <v>24697578</v>
      </c>
      <c r="R17" s="121">
        <f>P17/$P$38</f>
        <v>0.22862028750428304</v>
      </c>
      <c r="S17" s="124">
        <f>Q17/$Q$38</f>
        <v>0.36619552105903114</v>
      </c>
    </row>
    <row r="18" spans="1:20" x14ac:dyDescent="0.2">
      <c r="A18" s="57" t="s">
        <v>13</v>
      </c>
      <c r="B18" s="102"/>
      <c r="C18" s="117"/>
      <c r="D18" s="104"/>
      <c r="E18" s="112"/>
      <c r="F18" s="104"/>
      <c r="G18" s="112"/>
      <c r="H18" s="104"/>
      <c r="I18" s="112"/>
      <c r="J18" s="104"/>
      <c r="K18" s="112"/>
      <c r="L18" s="104"/>
      <c r="M18" s="112"/>
      <c r="N18" s="104"/>
      <c r="O18" s="112"/>
      <c r="P18" s="104"/>
      <c r="Q18" s="115"/>
      <c r="R18" s="121"/>
      <c r="S18" s="124"/>
    </row>
    <row r="19" spans="1:20" x14ac:dyDescent="0.2">
      <c r="A19" s="57" t="s">
        <v>14</v>
      </c>
      <c r="B19" s="102">
        <v>87.494999999999905</v>
      </c>
      <c r="C19" s="117">
        <v>1080439.27</v>
      </c>
      <c r="D19" s="104">
        <v>0.17</v>
      </c>
      <c r="E19" s="112">
        <v>1450</v>
      </c>
      <c r="F19" s="104"/>
      <c r="G19" s="112"/>
      <c r="H19" s="104"/>
      <c r="I19" s="112"/>
      <c r="J19" s="104"/>
      <c r="K19" s="112"/>
      <c r="L19" s="104"/>
      <c r="M19" s="112"/>
      <c r="N19" s="104"/>
      <c r="O19" s="112"/>
      <c r="P19" s="104">
        <f t="shared" ref="P19:Q24" si="4">SUM(B19,D19,F19,H19,J19,L19,N19)</f>
        <v>87.664999999999907</v>
      </c>
      <c r="Q19" s="115">
        <f t="shared" si="4"/>
        <v>1081889.27</v>
      </c>
      <c r="R19" s="121">
        <f>P19/$P$38</f>
        <v>5.5114941986753249E-2</v>
      </c>
      <c r="S19" s="124">
        <f>Q19/$Q$38</f>
        <v>1.6041370735050409E-2</v>
      </c>
    </row>
    <row r="20" spans="1:20" x14ac:dyDescent="0.2">
      <c r="A20" s="57" t="s">
        <v>15</v>
      </c>
      <c r="B20" s="102">
        <v>26</v>
      </c>
      <c r="C20" s="117">
        <v>1789771</v>
      </c>
      <c r="D20" s="104"/>
      <c r="E20" s="112"/>
      <c r="F20" s="104"/>
      <c r="G20" s="112"/>
      <c r="H20" s="104"/>
      <c r="I20" s="112"/>
      <c r="J20" s="104"/>
      <c r="K20" s="112"/>
      <c r="L20" s="104"/>
      <c r="M20" s="112"/>
      <c r="N20" s="104"/>
      <c r="O20" s="112"/>
      <c r="P20" s="104">
        <f t="shared" si="4"/>
        <v>26</v>
      </c>
      <c r="Q20" s="115">
        <f t="shared" si="4"/>
        <v>1789771</v>
      </c>
      <c r="R20" s="121">
        <f>P20/$P$38</f>
        <v>1.6346187094685289E-2</v>
      </c>
      <c r="S20" s="124">
        <f>Q20/$Q$38</f>
        <v>2.6537263043418396E-2</v>
      </c>
    </row>
    <row r="21" spans="1:20" x14ac:dyDescent="0.2">
      <c r="A21" s="6" t="s">
        <v>16</v>
      </c>
      <c r="B21" s="102"/>
      <c r="C21" s="117"/>
      <c r="D21" s="104"/>
      <c r="E21" s="112"/>
      <c r="F21" s="104"/>
      <c r="G21" s="112"/>
      <c r="H21" s="104"/>
      <c r="I21" s="112"/>
      <c r="J21" s="104"/>
      <c r="K21" s="112"/>
      <c r="L21" s="104"/>
      <c r="M21" s="112"/>
      <c r="N21" s="104"/>
      <c r="O21" s="112"/>
      <c r="P21" s="104"/>
      <c r="Q21" s="115"/>
      <c r="R21" s="121"/>
      <c r="S21" s="124"/>
    </row>
    <row r="22" spans="1:20" x14ac:dyDescent="0.2">
      <c r="A22" s="58" t="s">
        <v>17</v>
      </c>
      <c r="B22" s="102"/>
      <c r="C22" s="117"/>
      <c r="D22" s="104"/>
      <c r="E22" s="112"/>
      <c r="F22" s="104"/>
      <c r="G22" s="112"/>
      <c r="H22" s="104"/>
      <c r="I22" s="112"/>
      <c r="J22" s="104"/>
      <c r="K22" s="112"/>
      <c r="L22" s="104"/>
      <c r="M22" s="112"/>
      <c r="N22" s="104"/>
      <c r="O22" s="112"/>
      <c r="P22" s="104"/>
      <c r="Q22" s="115"/>
      <c r="R22" s="121"/>
      <c r="S22" s="124"/>
    </row>
    <row r="23" spans="1:20" x14ac:dyDescent="0.2">
      <c r="A23" s="148" t="s">
        <v>90</v>
      </c>
      <c r="B23" s="102"/>
      <c r="C23" s="117"/>
      <c r="D23" s="104"/>
      <c r="E23" s="112"/>
      <c r="F23" s="104"/>
      <c r="G23" s="112"/>
      <c r="H23" s="104"/>
      <c r="I23" s="112"/>
      <c r="J23" s="104"/>
      <c r="K23" s="112"/>
      <c r="L23" s="104"/>
      <c r="M23" s="112"/>
      <c r="N23" s="104"/>
      <c r="O23" s="112"/>
      <c r="P23" s="104"/>
      <c r="Q23" s="115"/>
      <c r="R23" s="121"/>
      <c r="S23" s="124"/>
      <c r="T23" s="3"/>
    </row>
    <row r="24" spans="1:20" x14ac:dyDescent="0.2">
      <c r="A24" s="58" t="s">
        <v>18</v>
      </c>
      <c r="B24" s="102">
        <v>48</v>
      </c>
      <c r="C24" s="117">
        <v>1903992.56</v>
      </c>
      <c r="D24" s="104"/>
      <c r="E24" s="112"/>
      <c r="F24" s="104"/>
      <c r="G24" s="112"/>
      <c r="H24" s="104"/>
      <c r="I24" s="112"/>
      <c r="J24" s="104"/>
      <c r="K24" s="112"/>
      <c r="L24" s="104"/>
      <c r="M24" s="112"/>
      <c r="N24" s="104"/>
      <c r="O24" s="112"/>
      <c r="P24" s="104">
        <f t="shared" si="4"/>
        <v>48</v>
      </c>
      <c r="Q24" s="115">
        <f t="shared" si="4"/>
        <v>1903992.56</v>
      </c>
      <c r="R24" s="121">
        <f>P24/$P$38</f>
        <v>3.0177576174803614E-2</v>
      </c>
      <c r="S24" s="124">
        <f>Q24/$Q$38</f>
        <v>2.8230847073414188E-2</v>
      </c>
      <c r="T24" s="3"/>
    </row>
    <row r="25" spans="1:20" x14ac:dyDescent="0.2">
      <c r="A25" s="14" t="s">
        <v>45</v>
      </c>
      <c r="B25" s="102"/>
      <c r="C25" s="117"/>
      <c r="D25" s="104"/>
      <c r="E25" s="112"/>
      <c r="F25" s="104"/>
      <c r="G25" s="112"/>
      <c r="H25" s="104"/>
      <c r="I25" s="112"/>
      <c r="J25" s="104"/>
      <c r="K25" s="112"/>
      <c r="L25" s="104"/>
      <c r="M25" s="112"/>
      <c r="N25" s="104"/>
      <c r="O25" s="112"/>
      <c r="P25" s="104"/>
      <c r="Q25" s="115"/>
      <c r="R25" s="121"/>
      <c r="S25" s="124"/>
    </row>
    <row r="26" spans="1:20" x14ac:dyDescent="0.2">
      <c r="A26" s="153" t="s">
        <v>71</v>
      </c>
      <c r="B26" s="102">
        <v>69.75</v>
      </c>
      <c r="C26" s="115">
        <v>857414</v>
      </c>
      <c r="D26" s="143"/>
      <c r="E26" s="114"/>
      <c r="F26" s="143"/>
      <c r="G26" s="114"/>
      <c r="H26" s="143"/>
      <c r="I26" s="114"/>
      <c r="J26" s="143"/>
      <c r="K26" s="114"/>
      <c r="L26" s="143"/>
      <c r="M26" s="114"/>
      <c r="N26" s="143"/>
      <c r="O26" s="112"/>
      <c r="P26" s="104">
        <f t="shared" ref="P26" si="5">SUM(B26,D26,F26,H26,J26,L26,N26)</f>
        <v>69.75</v>
      </c>
      <c r="Q26" s="115">
        <f t="shared" ref="Q26" si="6">SUM(C26,E26,G26,I26,K26,M26,O26)</f>
        <v>857414</v>
      </c>
      <c r="R26" s="121">
        <f>P26/$P$38</f>
        <v>4.3851790379011504E-2</v>
      </c>
      <c r="S26" s="124">
        <f>Q26/$Q$38</f>
        <v>1.2713034715116929E-2</v>
      </c>
    </row>
    <row r="27" spans="1:20" x14ac:dyDescent="0.2">
      <c r="A27" s="67" t="s">
        <v>38</v>
      </c>
      <c r="B27" s="103">
        <f>SUM(B17:B26)</f>
        <v>594.88499999999988</v>
      </c>
      <c r="C27" s="116">
        <f>SUM(C17:C26)</f>
        <v>30329194.829999998</v>
      </c>
      <c r="D27" s="267">
        <f>SUM(D17:D26)</f>
        <v>0.17</v>
      </c>
      <c r="E27" s="269">
        <f>SUM(E17:E26)</f>
        <v>1450</v>
      </c>
      <c r="F27" s="105"/>
      <c r="G27" s="116"/>
      <c r="H27" s="105"/>
      <c r="I27" s="116"/>
      <c r="J27" s="105"/>
      <c r="K27" s="116"/>
      <c r="L27" s="105"/>
      <c r="M27" s="116"/>
      <c r="N27" s="105"/>
      <c r="O27" s="116"/>
      <c r="P27" s="105">
        <f>SUM(P17:P26)</f>
        <v>595.05499999999984</v>
      </c>
      <c r="Q27" s="116">
        <f>SUM(Q17:Q26)</f>
        <v>30330644.829999998</v>
      </c>
      <c r="R27" s="123">
        <f>SUM(R17:R26)</f>
        <v>0.37411078313953666</v>
      </c>
      <c r="S27" s="126">
        <f>SUM(S17:S26)</f>
        <v>0.44971803662603105</v>
      </c>
      <c r="T27" s="4"/>
    </row>
    <row r="28" spans="1:20" x14ac:dyDescent="0.2">
      <c r="A28" s="33"/>
      <c r="B28" s="230"/>
      <c r="C28" s="118"/>
      <c r="D28" s="231"/>
      <c r="E28" s="197"/>
      <c r="F28" s="231"/>
      <c r="G28" s="197"/>
      <c r="H28" s="245"/>
      <c r="I28" s="197"/>
      <c r="J28" s="230"/>
      <c r="K28" s="197"/>
      <c r="L28" s="231"/>
      <c r="M28" s="197"/>
      <c r="N28" s="245"/>
      <c r="O28" s="197"/>
      <c r="P28" s="231"/>
      <c r="Q28" s="197"/>
      <c r="R28" s="38"/>
      <c r="S28" s="39"/>
    </row>
    <row r="29" spans="1:20" x14ac:dyDescent="0.2">
      <c r="A29" s="465" t="s">
        <v>19</v>
      </c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7"/>
    </row>
    <row r="30" spans="1:20" x14ac:dyDescent="0.2">
      <c r="A30" s="2" t="s">
        <v>20</v>
      </c>
      <c r="B30" s="102">
        <v>183.26999999999998</v>
      </c>
      <c r="C30" s="112">
        <v>4601447.4800000004</v>
      </c>
      <c r="D30" s="104">
        <v>30</v>
      </c>
      <c r="E30" s="112">
        <v>705393</v>
      </c>
      <c r="F30" s="104">
        <v>47</v>
      </c>
      <c r="G30" s="112">
        <v>1241701.5</v>
      </c>
      <c r="H30" s="106"/>
      <c r="I30" s="112"/>
      <c r="J30" s="104">
        <v>11</v>
      </c>
      <c r="K30" s="112">
        <v>321282</v>
      </c>
      <c r="L30" s="104">
        <v>12</v>
      </c>
      <c r="M30" s="112">
        <v>302094</v>
      </c>
      <c r="N30" s="106">
        <v>2</v>
      </c>
      <c r="O30" s="112">
        <v>51343.5</v>
      </c>
      <c r="P30" s="104">
        <f>SUM(B30,D30,F30,H30,J30,L30,N30)</f>
        <v>285.27</v>
      </c>
      <c r="Q30" s="114">
        <f>SUM(C30,E30,G30,I30,K30,M30,O30)</f>
        <v>7223261.4800000004</v>
      </c>
      <c r="R30" s="121">
        <f>P30/$P$38</f>
        <v>0.17934910740387972</v>
      </c>
      <c r="S30" s="124">
        <f>Q30/$Q$38</f>
        <v>0.10710062344632451</v>
      </c>
    </row>
    <row r="31" spans="1:20" x14ac:dyDescent="0.2">
      <c r="A31" s="2" t="s">
        <v>21</v>
      </c>
      <c r="B31" s="102"/>
      <c r="C31" s="112"/>
      <c r="D31" s="104"/>
      <c r="E31" s="112"/>
      <c r="F31" s="104"/>
      <c r="G31" s="112"/>
      <c r="H31" s="106"/>
      <c r="I31" s="112"/>
      <c r="J31" s="104"/>
      <c r="K31" s="112"/>
      <c r="L31" s="104"/>
      <c r="M31" s="112"/>
      <c r="N31" s="106"/>
      <c r="O31" s="112"/>
      <c r="P31" s="104"/>
      <c r="Q31" s="114"/>
      <c r="R31" s="121"/>
      <c r="S31" s="124"/>
    </row>
    <row r="32" spans="1:20" x14ac:dyDescent="0.2">
      <c r="A32" s="2" t="s">
        <v>22</v>
      </c>
      <c r="B32" s="107"/>
      <c r="C32" s="112"/>
      <c r="D32" s="104"/>
      <c r="E32" s="112"/>
      <c r="F32" s="104">
        <v>23</v>
      </c>
      <c r="G32" s="112">
        <v>858291.20000000019</v>
      </c>
      <c r="H32" s="104"/>
      <c r="I32" s="112"/>
      <c r="J32" s="104"/>
      <c r="K32" s="112"/>
      <c r="L32" s="104"/>
      <c r="M32" s="112"/>
      <c r="N32" s="104"/>
      <c r="O32" s="112"/>
      <c r="P32" s="104">
        <f t="shared" ref="P32:Q35" si="7">SUM(B32,D32,F32,H32,J32,L32,N32)</f>
        <v>23</v>
      </c>
      <c r="Q32" s="114">
        <f t="shared" si="7"/>
        <v>858291.20000000019</v>
      </c>
      <c r="R32" s="121">
        <f t="shared" ref="R32:R35" si="8">P32/$P$38</f>
        <v>1.4460088583760064E-2</v>
      </c>
      <c r="S32" s="124">
        <f t="shared" ref="S32:S35" si="9">Q32/$Q$38</f>
        <v>1.2726041120484817E-2</v>
      </c>
    </row>
    <row r="33" spans="1:20" x14ac:dyDescent="0.2">
      <c r="A33" s="2" t="s">
        <v>23</v>
      </c>
      <c r="B33" s="102">
        <v>64</v>
      </c>
      <c r="C33" s="112">
        <v>1287214.5</v>
      </c>
      <c r="D33" s="104"/>
      <c r="E33" s="112"/>
      <c r="F33" s="104">
        <v>99</v>
      </c>
      <c r="G33" s="112">
        <v>2059999.5</v>
      </c>
      <c r="H33" s="104"/>
      <c r="I33" s="112"/>
      <c r="J33" s="104">
        <v>2</v>
      </c>
      <c r="K33" s="112">
        <v>41164.5</v>
      </c>
      <c r="L33" s="104">
        <v>17</v>
      </c>
      <c r="M33" s="112">
        <v>339651</v>
      </c>
      <c r="N33" s="106"/>
      <c r="O33" s="112"/>
      <c r="P33" s="104">
        <f t="shared" si="7"/>
        <v>182</v>
      </c>
      <c r="Q33" s="114">
        <f t="shared" si="7"/>
        <v>3728029.5</v>
      </c>
      <c r="R33" s="121">
        <f t="shared" si="8"/>
        <v>0.11442330966279704</v>
      </c>
      <c r="S33" s="124">
        <f t="shared" si="9"/>
        <v>5.527617749707843E-2</v>
      </c>
    </row>
    <row r="34" spans="1:20" x14ac:dyDescent="0.2">
      <c r="A34" s="2" t="s">
        <v>24</v>
      </c>
      <c r="B34" s="102">
        <v>19</v>
      </c>
      <c r="C34" s="112">
        <v>518037</v>
      </c>
      <c r="D34" s="104"/>
      <c r="E34" s="112"/>
      <c r="F34" s="104">
        <v>36</v>
      </c>
      <c r="G34" s="112">
        <v>1114191</v>
      </c>
      <c r="H34" s="104"/>
      <c r="I34" s="112"/>
      <c r="J34" s="104"/>
      <c r="K34" s="112"/>
      <c r="L34" s="104">
        <v>1</v>
      </c>
      <c r="M34" s="112">
        <v>28860</v>
      </c>
      <c r="N34" s="106"/>
      <c r="O34" s="112"/>
      <c r="P34" s="104">
        <f t="shared" si="7"/>
        <v>56</v>
      </c>
      <c r="Q34" s="114">
        <f t="shared" si="7"/>
        <v>1661088</v>
      </c>
      <c r="R34" s="121">
        <f t="shared" si="8"/>
        <v>3.5207172203937549E-2</v>
      </c>
      <c r="S34" s="124">
        <f t="shared" si="9"/>
        <v>2.4629256588840569E-2</v>
      </c>
    </row>
    <row r="35" spans="1:20" x14ac:dyDescent="0.2">
      <c r="A35" s="27" t="s">
        <v>25</v>
      </c>
      <c r="B35" s="102">
        <v>25.66</v>
      </c>
      <c r="C35" s="112">
        <v>756935.4</v>
      </c>
      <c r="D35" s="104">
        <v>1</v>
      </c>
      <c r="E35" s="112">
        <v>31258.5</v>
      </c>
      <c r="F35" s="104">
        <v>5</v>
      </c>
      <c r="G35" s="112">
        <v>160114.5</v>
      </c>
      <c r="H35" s="104"/>
      <c r="I35" s="112"/>
      <c r="J35" s="104"/>
      <c r="K35" s="112"/>
      <c r="L35" s="104"/>
      <c r="M35" s="112"/>
      <c r="N35" s="106"/>
      <c r="O35" s="112"/>
      <c r="P35" s="104">
        <f t="shared" si="7"/>
        <v>31.66</v>
      </c>
      <c r="Q35" s="114">
        <f t="shared" si="7"/>
        <v>948308.4</v>
      </c>
      <c r="R35" s="121">
        <f t="shared" si="8"/>
        <v>1.9904626285297551E-2</v>
      </c>
      <c r="S35" s="124">
        <f t="shared" si="9"/>
        <v>1.4060742663214025E-2</v>
      </c>
      <c r="T35" s="3"/>
    </row>
    <row r="36" spans="1:20" x14ac:dyDescent="0.2">
      <c r="A36" s="59" t="s">
        <v>38</v>
      </c>
      <c r="B36" s="103">
        <f>SUM(B30:B35)</f>
        <v>291.93</v>
      </c>
      <c r="C36" s="113">
        <f t="shared" ref="C36:S36" si="10">SUM(C30:C35)</f>
        <v>7163634.3800000008</v>
      </c>
      <c r="D36" s="105">
        <f t="shared" si="10"/>
        <v>31</v>
      </c>
      <c r="E36" s="113">
        <f t="shared" si="10"/>
        <v>736651.5</v>
      </c>
      <c r="F36" s="105">
        <f t="shared" si="10"/>
        <v>210</v>
      </c>
      <c r="G36" s="113">
        <f t="shared" si="10"/>
        <v>5434297.7000000002</v>
      </c>
      <c r="H36" s="105"/>
      <c r="I36" s="113"/>
      <c r="J36" s="105">
        <f t="shared" si="10"/>
        <v>13</v>
      </c>
      <c r="K36" s="113">
        <f t="shared" si="10"/>
        <v>362446.5</v>
      </c>
      <c r="L36" s="105">
        <f t="shared" si="10"/>
        <v>30</v>
      </c>
      <c r="M36" s="113">
        <f t="shared" si="10"/>
        <v>670605</v>
      </c>
      <c r="N36" s="105">
        <f t="shared" ref="N36:O36" si="11">SUM(N30:N35)</f>
        <v>2</v>
      </c>
      <c r="O36" s="113">
        <f t="shared" si="11"/>
        <v>51343.5</v>
      </c>
      <c r="P36" s="105">
        <f t="shared" si="10"/>
        <v>577.92999999999995</v>
      </c>
      <c r="Q36" s="113">
        <f t="shared" si="10"/>
        <v>14418978.58</v>
      </c>
      <c r="R36" s="123">
        <f t="shared" si="10"/>
        <v>0.36334430413967189</v>
      </c>
      <c r="S36" s="126">
        <f t="shared" si="10"/>
        <v>0.21379284131594237</v>
      </c>
      <c r="T36" s="4"/>
    </row>
    <row r="37" spans="1:20" x14ac:dyDescent="0.2">
      <c r="A37" s="35"/>
      <c r="B37" s="230"/>
      <c r="C37" s="118"/>
      <c r="D37" s="240"/>
      <c r="E37" s="120"/>
      <c r="F37" s="240"/>
      <c r="G37" s="120"/>
      <c r="H37" s="246"/>
      <c r="I37" s="120"/>
      <c r="J37" s="230"/>
      <c r="K37" s="120"/>
      <c r="L37" s="240"/>
      <c r="M37" s="120"/>
      <c r="N37" s="240"/>
      <c r="O37" s="120"/>
      <c r="P37" s="240"/>
      <c r="Q37" s="120"/>
      <c r="R37" s="253"/>
      <c r="S37" s="254"/>
    </row>
    <row r="38" spans="1:20" x14ac:dyDescent="0.2">
      <c r="A38" s="60" t="s">
        <v>26</v>
      </c>
      <c r="B38" s="108">
        <f t="shared" ref="B38:S38" si="12">SUM(B14, B27,B36)</f>
        <v>1106.2149999999999</v>
      </c>
      <c r="C38" s="119">
        <f t="shared" si="12"/>
        <v>49794429.859999999</v>
      </c>
      <c r="D38" s="109">
        <f t="shared" si="12"/>
        <v>84.17</v>
      </c>
      <c r="E38" s="119">
        <f t="shared" si="12"/>
        <v>3107216.5</v>
      </c>
      <c r="F38" s="109">
        <f t="shared" si="12"/>
        <v>265.8</v>
      </c>
      <c r="G38" s="119">
        <f t="shared" si="12"/>
        <v>8681741.6999999993</v>
      </c>
      <c r="H38" s="109"/>
      <c r="I38" s="119"/>
      <c r="J38" s="109">
        <f t="shared" si="12"/>
        <v>75.400000000000006</v>
      </c>
      <c r="K38" s="119">
        <f t="shared" si="12"/>
        <v>3732452.62</v>
      </c>
      <c r="L38" s="109">
        <f t="shared" si="12"/>
        <v>54</v>
      </c>
      <c r="M38" s="119">
        <f t="shared" si="12"/>
        <v>1927508</v>
      </c>
      <c r="N38" s="109">
        <f t="shared" ref="N38:O38" si="13">SUM(N14, N27,N36)</f>
        <v>5</v>
      </c>
      <c r="O38" s="119">
        <f t="shared" si="13"/>
        <v>200343.5</v>
      </c>
      <c r="P38" s="109">
        <f t="shared" si="12"/>
        <v>1590.5849999999998</v>
      </c>
      <c r="Q38" s="119">
        <f t="shared" si="12"/>
        <v>67443692.179999992</v>
      </c>
      <c r="R38" s="225">
        <f t="shared" si="12"/>
        <v>1</v>
      </c>
      <c r="S38" s="196">
        <f t="shared" si="12"/>
        <v>1.0000000000000002</v>
      </c>
      <c r="T38" s="4"/>
    </row>
    <row r="39" spans="1:20" x14ac:dyDescent="0.2">
      <c r="A39" s="35"/>
      <c r="B39" s="231"/>
      <c r="C39" s="197"/>
      <c r="D39" s="231"/>
      <c r="E39" s="197"/>
      <c r="F39" s="231"/>
      <c r="G39" s="197"/>
      <c r="H39" s="245"/>
      <c r="I39" s="197"/>
      <c r="J39" s="231"/>
      <c r="K39" s="197"/>
      <c r="L39" s="231"/>
      <c r="M39" s="197"/>
      <c r="N39" s="231"/>
      <c r="O39" s="197"/>
      <c r="P39" s="231"/>
      <c r="Q39" s="197"/>
      <c r="R39" s="38"/>
      <c r="S39" s="39"/>
    </row>
    <row r="40" spans="1:20" ht="15" thickBot="1" x14ac:dyDescent="0.25">
      <c r="A40" s="68" t="s">
        <v>39</v>
      </c>
      <c r="B40" s="110">
        <f>B38/$P$38</f>
        <v>0.6954768214210495</v>
      </c>
      <c r="C40" s="111">
        <f>C38/$Q$38</f>
        <v>0.73831114890780292</v>
      </c>
      <c r="D40" s="111">
        <f>D38/$P$38</f>
        <v>5.291763722152542E-2</v>
      </c>
      <c r="E40" s="111">
        <f>E38/$Q$38</f>
        <v>4.6071269225699742E-2</v>
      </c>
      <c r="F40" s="111">
        <f>F38/$P$38</f>
        <v>0.16710832806797501</v>
      </c>
      <c r="G40" s="111">
        <f>G38/$Q$38</f>
        <v>0.12872577730218804</v>
      </c>
      <c r="H40" s="111"/>
      <c r="I40" s="111"/>
      <c r="J40" s="111">
        <f>J38/$P$38</f>
        <v>4.7403942574587347E-2</v>
      </c>
      <c r="K40" s="111">
        <f>K38/$Q$38</f>
        <v>5.5341759908969453E-2</v>
      </c>
      <c r="L40" s="111">
        <f>L38/$P$38</f>
        <v>3.3949773196654064E-2</v>
      </c>
      <c r="M40" s="111">
        <f>M38/$Q$38</f>
        <v>2.8579514817422623E-2</v>
      </c>
      <c r="N40" s="111">
        <f>N38/$P$38</f>
        <v>3.1434975182087098E-3</v>
      </c>
      <c r="O40" s="111">
        <f>O38/$Q$38</f>
        <v>2.9705298379173054E-3</v>
      </c>
      <c r="P40" s="226">
        <f>SUM(B40,D40,F40,H40,J40,L40,N40)</f>
        <v>1</v>
      </c>
      <c r="Q40" s="213">
        <f>SUM(C40,E40,G40,I40,K40,M40,O40)</f>
        <v>1</v>
      </c>
      <c r="R40" s="279"/>
      <c r="S40" s="280"/>
    </row>
    <row r="41" spans="1:20" ht="15" thickBot="1" x14ac:dyDescent="0.25">
      <c r="B41" s="232"/>
      <c r="C41" s="198"/>
      <c r="D41" s="241"/>
      <c r="E41" s="203"/>
      <c r="F41" s="241"/>
      <c r="G41" s="203"/>
      <c r="H41" s="247"/>
      <c r="I41" s="203"/>
      <c r="J41" s="232"/>
      <c r="K41" s="203"/>
      <c r="L41" s="241"/>
      <c r="M41" s="203"/>
      <c r="N41" s="247"/>
      <c r="O41" s="203"/>
      <c r="P41" s="241"/>
      <c r="Q41" s="203"/>
      <c r="R41" s="281"/>
      <c r="S41" s="282"/>
      <c r="T41" s="11"/>
    </row>
    <row r="42" spans="1:20" x14ac:dyDescent="0.2">
      <c r="A42" s="47"/>
      <c r="B42" s="127"/>
      <c r="C42" s="128"/>
      <c r="D42" s="129"/>
      <c r="E42" s="130"/>
      <c r="F42" s="129"/>
      <c r="G42" s="130"/>
      <c r="H42" s="129"/>
      <c r="I42" s="131"/>
      <c r="J42" s="129"/>
      <c r="K42" s="131"/>
      <c r="L42" s="132"/>
      <c r="M42" s="133"/>
      <c r="N42" s="1"/>
      <c r="O42" s="1"/>
      <c r="P42" s="1"/>
      <c r="Q42" s="1"/>
      <c r="R42" s="1"/>
      <c r="S42" s="1"/>
    </row>
    <row r="43" spans="1:20" ht="14" customHeight="1" x14ac:dyDescent="0.2">
      <c r="A43" s="453" t="s">
        <v>80</v>
      </c>
      <c r="B43" s="455" t="s">
        <v>31</v>
      </c>
      <c r="C43" s="456"/>
      <c r="D43" s="456" t="s">
        <v>32</v>
      </c>
      <c r="E43" s="456"/>
      <c r="F43" s="459" t="s">
        <v>33</v>
      </c>
      <c r="G43" s="459"/>
      <c r="H43" s="456" t="s">
        <v>34</v>
      </c>
      <c r="I43" s="456"/>
      <c r="J43" s="456" t="s">
        <v>35</v>
      </c>
      <c r="K43" s="456"/>
      <c r="L43" s="468" t="s">
        <v>46</v>
      </c>
      <c r="M43" s="468"/>
      <c r="N43" s="1"/>
      <c r="O43" s="1"/>
      <c r="P43" s="1"/>
      <c r="Q43" s="1"/>
      <c r="R43" s="1"/>
      <c r="S43" s="1"/>
    </row>
    <row r="44" spans="1:20" ht="14" customHeight="1" thickBot="1" x14ac:dyDescent="0.25">
      <c r="A44" s="453"/>
      <c r="B44" s="457"/>
      <c r="C44" s="458"/>
      <c r="D44" s="458"/>
      <c r="E44" s="458"/>
      <c r="F44" s="460"/>
      <c r="G44" s="460"/>
      <c r="H44" s="458"/>
      <c r="I44" s="458"/>
      <c r="J44" s="458"/>
      <c r="K44" s="458"/>
      <c r="L44" s="469"/>
      <c r="M44" s="469"/>
      <c r="N44" s="1"/>
      <c r="O44" s="1"/>
      <c r="P44" s="1"/>
      <c r="Q44" s="1"/>
      <c r="R44" s="1"/>
      <c r="S44" s="1"/>
    </row>
    <row r="45" spans="1:20" ht="14" customHeight="1" thickBot="1" x14ac:dyDescent="0.25">
      <c r="A45" s="454"/>
      <c r="B45" s="62" t="s">
        <v>4</v>
      </c>
      <c r="C45" s="54" t="s">
        <v>5</v>
      </c>
      <c r="D45" s="53" t="s">
        <v>4</v>
      </c>
      <c r="E45" s="55" t="s">
        <v>5</v>
      </c>
      <c r="F45" s="53" t="s">
        <v>4</v>
      </c>
      <c r="G45" s="54" t="s">
        <v>5</v>
      </c>
      <c r="H45" s="53" t="s">
        <v>4</v>
      </c>
      <c r="I45" s="54" t="s">
        <v>5</v>
      </c>
      <c r="J45" s="53" t="s">
        <v>4</v>
      </c>
      <c r="K45" s="64" t="s">
        <v>5</v>
      </c>
      <c r="L45" s="65" t="s">
        <v>4</v>
      </c>
      <c r="M45" s="56" t="s">
        <v>5</v>
      </c>
      <c r="N45" s="1"/>
      <c r="O45" s="1"/>
      <c r="P45" s="1"/>
      <c r="Q45" s="1"/>
      <c r="R45" s="1"/>
      <c r="S45" s="1"/>
    </row>
    <row r="46" spans="1:20" x14ac:dyDescent="0.2">
      <c r="A46" s="444" t="s">
        <v>40</v>
      </c>
      <c r="B46" s="445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6"/>
      <c r="N46" s="1"/>
      <c r="O46" s="1"/>
      <c r="P46" s="1"/>
      <c r="Q46" s="1"/>
      <c r="R46" s="1"/>
      <c r="S46" s="1"/>
    </row>
    <row r="47" spans="1:20" x14ac:dyDescent="0.2">
      <c r="A47" s="57" t="s">
        <v>7</v>
      </c>
      <c r="B47" s="83">
        <v>1</v>
      </c>
      <c r="C47" s="73">
        <v>88461</v>
      </c>
      <c r="D47" s="78">
        <v>26</v>
      </c>
      <c r="E47" s="73">
        <v>2017548</v>
      </c>
      <c r="F47" s="78"/>
      <c r="G47" s="73"/>
      <c r="H47" s="78">
        <v>2</v>
      </c>
      <c r="I47" s="73">
        <v>146970</v>
      </c>
      <c r="J47" s="78">
        <f>SUM(B47,D47,F47,H47)</f>
        <v>29</v>
      </c>
      <c r="K47" s="93">
        <f>SUM(C47,E47,G47,I47)</f>
        <v>2252979</v>
      </c>
      <c r="L47" s="87">
        <f>J47/$J$78</f>
        <v>1.8232285605610514E-2</v>
      </c>
      <c r="M47" s="88">
        <f>K47/$K$78</f>
        <v>3.3405333058976666E-2</v>
      </c>
      <c r="O47" s="259"/>
    </row>
    <row r="48" spans="1:20" x14ac:dyDescent="0.2">
      <c r="A48" s="57" t="s">
        <v>8</v>
      </c>
      <c r="B48" s="83">
        <v>16</v>
      </c>
      <c r="C48" s="73">
        <v>810489.5</v>
      </c>
      <c r="D48" s="78">
        <v>14</v>
      </c>
      <c r="E48" s="73">
        <v>748469.5</v>
      </c>
      <c r="F48" s="78"/>
      <c r="G48" s="73"/>
      <c r="H48" s="78"/>
      <c r="I48" s="73"/>
      <c r="J48" s="78">
        <f t="shared" ref="J48:K51" si="14">SUM(B48,D48,F48,H48)</f>
        <v>30</v>
      </c>
      <c r="K48" s="93">
        <f t="shared" si="14"/>
        <v>1558959</v>
      </c>
      <c r="L48" s="87">
        <f>J48/$J$78</f>
        <v>1.8860985109252257E-2</v>
      </c>
      <c r="M48" s="88">
        <f>K48/$K$78</f>
        <v>2.311497116497278E-2</v>
      </c>
      <c r="O48" s="259"/>
    </row>
    <row r="49" spans="1:15" x14ac:dyDescent="0.2">
      <c r="A49" s="57" t="s">
        <v>9</v>
      </c>
      <c r="B49" s="83">
        <v>3</v>
      </c>
      <c r="C49" s="73">
        <v>327864</v>
      </c>
      <c r="D49" s="78">
        <v>35</v>
      </c>
      <c r="E49" s="73">
        <v>4463602</v>
      </c>
      <c r="F49" s="78"/>
      <c r="G49" s="73"/>
      <c r="H49" s="78"/>
      <c r="I49" s="73"/>
      <c r="J49" s="78">
        <f t="shared" si="14"/>
        <v>38</v>
      </c>
      <c r="K49" s="93">
        <f t="shared" si="14"/>
        <v>4791466</v>
      </c>
      <c r="L49" s="87">
        <f>J49/$J$78</f>
        <v>2.3890581138386192E-2</v>
      </c>
      <c r="M49" s="88">
        <f>K49/$K$78</f>
        <v>7.1043945625220081E-2</v>
      </c>
      <c r="O49" s="259"/>
    </row>
    <row r="50" spans="1:15" x14ac:dyDescent="0.2">
      <c r="A50" s="57" t="s">
        <v>10</v>
      </c>
      <c r="B50" s="83">
        <v>36.06</v>
      </c>
      <c r="C50" s="73">
        <v>1568074.28</v>
      </c>
      <c r="D50" s="78">
        <v>232.04</v>
      </c>
      <c r="E50" s="73">
        <v>10680656.07</v>
      </c>
      <c r="F50" s="78">
        <v>8.6900000000000013</v>
      </c>
      <c r="G50" s="73">
        <v>366401.85</v>
      </c>
      <c r="H50" s="78">
        <v>25.810000000000002</v>
      </c>
      <c r="I50" s="73">
        <v>1108999.4500000002</v>
      </c>
      <c r="J50" s="78">
        <f t="shared" si="14"/>
        <v>302.60000000000002</v>
      </c>
      <c r="K50" s="93">
        <f t="shared" si="14"/>
        <v>13724131.649999999</v>
      </c>
      <c r="L50" s="87">
        <f>J50/$J$78</f>
        <v>0.19024446980199111</v>
      </c>
      <c r="M50" s="88">
        <f>K50/$K$78</f>
        <v>0.20349021837908518</v>
      </c>
      <c r="O50" s="259"/>
    </row>
    <row r="51" spans="1:15" x14ac:dyDescent="0.2">
      <c r="A51" s="57" t="s">
        <v>44</v>
      </c>
      <c r="B51" s="83">
        <v>9</v>
      </c>
      <c r="C51" s="73">
        <v>146449.12</v>
      </c>
      <c r="D51" s="78">
        <v>5.5</v>
      </c>
      <c r="E51" s="73">
        <v>139685</v>
      </c>
      <c r="F51" s="78">
        <v>1</v>
      </c>
      <c r="G51" s="73">
        <v>21000</v>
      </c>
      <c r="H51" s="78">
        <v>2.5</v>
      </c>
      <c r="I51" s="73">
        <v>59399</v>
      </c>
      <c r="J51" s="78">
        <f t="shared" si="14"/>
        <v>18</v>
      </c>
      <c r="K51" s="93">
        <f t="shared" si="14"/>
        <v>366533.12</v>
      </c>
      <c r="L51" s="87">
        <f>J51/$J$78</f>
        <v>1.1316591065551353E-2</v>
      </c>
      <c r="M51" s="88">
        <f>K51/$K$78</f>
        <v>5.4346538297719875E-3</v>
      </c>
      <c r="O51" s="259"/>
    </row>
    <row r="52" spans="1:15" x14ac:dyDescent="0.2">
      <c r="A52" s="138" t="s">
        <v>70</v>
      </c>
      <c r="B52" s="83"/>
      <c r="C52" s="73"/>
      <c r="D52" s="78"/>
      <c r="E52" s="73"/>
      <c r="F52" s="78"/>
      <c r="G52" s="73"/>
      <c r="H52" s="78"/>
      <c r="I52" s="73"/>
      <c r="J52" s="78"/>
      <c r="K52" s="93"/>
      <c r="L52" s="87"/>
      <c r="M52" s="88"/>
      <c r="O52" s="259"/>
    </row>
    <row r="53" spans="1:15" x14ac:dyDescent="0.2">
      <c r="A53" s="138" t="s">
        <v>69</v>
      </c>
      <c r="B53" s="83"/>
      <c r="C53" s="73"/>
      <c r="D53" s="78"/>
      <c r="E53" s="73"/>
      <c r="F53" s="78"/>
      <c r="G53" s="73"/>
      <c r="H53" s="78"/>
      <c r="I53" s="73"/>
      <c r="J53" s="78"/>
      <c r="K53" s="93"/>
      <c r="L53" s="87"/>
      <c r="M53" s="88"/>
      <c r="O53" s="259"/>
    </row>
    <row r="54" spans="1:15" x14ac:dyDescent="0.2">
      <c r="A54" s="61" t="s">
        <v>38</v>
      </c>
      <c r="B54" s="82">
        <f t="shared" ref="B54:M54" si="15">SUM(B47:B53)</f>
        <v>65.06</v>
      </c>
      <c r="C54" s="74">
        <f t="shared" si="15"/>
        <v>2941337.9000000004</v>
      </c>
      <c r="D54" s="79">
        <f t="shared" si="15"/>
        <v>312.53999999999996</v>
      </c>
      <c r="E54" s="74">
        <f t="shared" si="15"/>
        <v>18049960.57</v>
      </c>
      <c r="F54" s="79">
        <f t="shared" si="15"/>
        <v>9.6900000000000013</v>
      </c>
      <c r="G54" s="74">
        <f t="shared" si="15"/>
        <v>387401.85</v>
      </c>
      <c r="H54" s="79">
        <f t="shared" si="15"/>
        <v>30.310000000000002</v>
      </c>
      <c r="I54" s="74">
        <f t="shared" si="15"/>
        <v>1315368.4500000002</v>
      </c>
      <c r="J54" s="79">
        <f t="shared" si="15"/>
        <v>417.6</v>
      </c>
      <c r="K54" s="274">
        <f t="shared" si="15"/>
        <v>22694068.77</v>
      </c>
      <c r="L54" s="89">
        <f t="shared" si="15"/>
        <v>0.26254491272079139</v>
      </c>
      <c r="M54" s="90">
        <f t="shared" si="15"/>
        <v>0.33648912205802667</v>
      </c>
      <c r="O54" s="259"/>
    </row>
    <row r="55" spans="1:15" x14ac:dyDescent="0.2">
      <c r="A55" s="28"/>
      <c r="B55" s="233"/>
      <c r="C55" s="199"/>
      <c r="D55" s="242"/>
      <c r="E55" s="204"/>
      <c r="F55" s="242"/>
      <c r="G55" s="204"/>
      <c r="H55" s="242"/>
      <c r="I55" s="204"/>
      <c r="J55" s="242"/>
      <c r="K55" s="204"/>
      <c r="L55" s="249"/>
      <c r="M55" s="209"/>
      <c r="O55" s="259"/>
    </row>
    <row r="56" spans="1:15" x14ac:dyDescent="0.2">
      <c r="A56" s="447" t="s">
        <v>11</v>
      </c>
      <c r="B56" s="448"/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9"/>
      <c r="O56" s="260"/>
    </row>
    <row r="57" spans="1:15" x14ac:dyDescent="0.2">
      <c r="A57" s="58" t="s">
        <v>12</v>
      </c>
      <c r="B57" s="83"/>
      <c r="C57" s="73"/>
      <c r="D57" s="78">
        <v>362.91999999999996</v>
      </c>
      <c r="E57" s="73">
        <v>24652648.66</v>
      </c>
      <c r="F57" s="78">
        <v>0.22</v>
      </c>
      <c r="G57" s="73">
        <v>15179.34</v>
      </c>
      <c r="H57" s="78">
        <v>0.5</v>
      </c>
      <c r="I57" s="73">
        <v>29750</v>
      </c>
      <c r="J57" s="78">
        <f>SUM(B57,D57,F57,H57)</f>
        <v>363.64</v>
      </c>
      <c r="K57" s="93">
        <f>SUM(C57,E57,G57,I57)</f>
        <v>24697578</v>
      </c>
      <c r="L57" s="87">
        <f>J57/$J$78</f>
        <v>0.22862028750428301</v>
      </c>
      <c r="M57" s="88">
        <f>K57/$K$78</f>
        <v>0.36619552105903114</v>
      </c>
      <c r="O57" s="260"/>
    </row>
    <row r="58" spans="1:15" x14ac:dyDescent="0.2">
      <c r="A58" s="57" t="s">
        <v>13</v>
      </c>
      <c r="B58" s="83"/>
      <c r="C58" s="73"/>
      <c r="D58" s="78"/>
      <c r="E58" s="73"/>
      <c r="F58" s="78"/>
      <c r="G58" s="73"/>
      <c r="H58" s="78"/>
      <c r="I58" s="73"/>
      <c r="J58" s="78"/>
      <c r="K58" s="93"/>
      <c r="L58" s="87"/>
      <c r="M58" s="88"/>
      <c r="O58" s="260"/>
    </row>
    <row r="59" spans="1:15" x14ac:dyDescent="0.2">
      <c r="A59" s="57" t="s">
        <v>14</v>
      </c>
      <c r="B59" s="83"/>
      <c r="C59" s="73"/>
      <c r="D59" s="78">
        <v>81.089999999999932</v>
      </c>
      <c r="E59" s="73">
        <v>946034.77</v>
      </c>
      <c r="F59" s="78">
        <v>6.0749999999999993</v>
      </c>
      <c r="G59" s="73">
        <v>127856.5</v>
      </c>
      <c r="H59" s="78">
        <v>0.5</v>
      </c>
      <c r="I59" s="73">
        <v>7998</v>
      </c>
      <c r="J59" s="78">
        <f t="shared" ref="J59:K64" si="16">SUM(B59,D59,F59,H59)</f>
        <v>87.664999999999935</v>
      </c>
      <c r="K59" s="93">
        <f t="shared" si="16"/>
        <v>1081889.27</v>
      </c>
      <c r="L59" s="87">
        <f>J59/$J$78</f>
        <v>5.5114941986753256E-2</v>
      </c>
      <c r="M59" s="88">
        <f>K59/$K$78</f>
        <v>1.6041370735050409E-2</v>
      </c>
      <c r="O59" s="261"/>
    </row>
    <row r="60" spans="1:15" x14ac:dyDescent="0.2">
      <c r="A60" s="57" t="s">
        <v>15</v>
      </c>
      <c r="B60" s="83"/>
      <c r="C60" s="73"/>
      <c r="D60" s="78">
        <v>26</v>
      </c>
      <c r="E60" s="73">
        <v>1789771</v>
      </c>
      <c r="F60" s="78"/>
      <c r="G60" s="73"/>
      <c r="H60" s="78"/>
      <c r="I60" s="73"/>
      <c r="J60" s="78">
        <f t="shared" si="16"/>
        <v>26</v>
      </c>
      <c r="K60" s="93">
        <f t="shared" si="16"/>
        <v>1789771</v>
      </c>
      <c r="L60" s="87">
        <f>J60/$J$78</f>
        <v>1.6346187094685289E-2</v>
      </c>
      <c r="M60" s="88">
        <f>K60/$K$78</f>
        <v>2.6537263043418396E-2</v>
      </c>
      <c r="O60" s="259"/>
    </row>
    <row r="61" spans="1:15" x14ac:dyDescent="0.2">
      <c r="A61" s="6" t="s">
        <v>16</v>
      </c>
      <c r="B61" s="83"/>
      <c r="C61" s="73"/>
      <c r="D61" s="80"/>
      <c r="E61" s="77"/>
      <c r="F61" s="78"/>
      <c r="G61" s="73"/>
      <c r="H61" s="78"/>
      <c r="I61" s="73"/>
      <c r="J61" s="78"/>
      <c r="K61" s="93"/>
      <c r="L61" s="87"/>
      <c r="M61" s="88"/>
      <c r="O61" s="259"/>
    </row>
    <row r="62" spans="1:15" x14ac:dyDescent="0.2">
      <c r="A62" s="58" t="s">
        <v>17</v>
      </c>
      <c r="B62" s="83"/>
      <c r="C62" s="73"/>
      <c r="D62" s="78"/>
      <c r="E62" s="73"/>
      <c r="F62" s="78"/>
      <c r="G62" s="73"/>
      <c r="H62" s="78"/>
      <c r="I62" s="73"/>
      <c r="J62" s="78"/>
      <c r="K62" s="93"/>
      <c r="L62" s="87"/>
      <c r="M62" s="88"/>
      <c r="O62" s="259"/>
    </row>
    <row r="63" spans="1:15" x14ac:dyDescent="0.2">
      <c r="A63" s="148" t="s">
        <v>90</v>
      </c>
      <c r="B63" s="83"/>
      <c r="C63" s="73"/>
      <c r="D63" s="78"/>
      <c r="E63" s="73"/>
      <c r="F63" s="78"/>
      <c r="G63" s="73"/>
      <c r="H63" s="78"/>
      <c r="I63" s="73"/>
      <c r="J63" s="78"/>
      <c r="K63" s="93"/>
      <c r="L63" s="87"/>
      <c r="M63" s="88"/>
      <c r="O63" s="259"/>
    </row>
    <row r="64" spans="1:15" x14ac:dyDescent="0.2">
      <c r="A64" s="58" t="s">
        <v>18</v>
      </c>
      <c r="B64" s="83"/>
      <c r="C64" s="73"/>
      <c r="D64" s="78">
        <v>43</v>
      </c>
      <c r="E64" s="73">
        <v>1675430.56</v>
      </c>
      <c r="F64" s="78">
        <v>4</v>
      </c>
      <c r="G64" s="73">
        <v>165562</v>
      </c>
      <c r="H64" s="78">
        <v>1</v>
      </c>
      <c r="I64" s="73">
        <v>63000</v>
      </c>
      <c r="J64" s="78">
        <f t="shared" si="16"/>
        <v>48</v>
      </c>
      <c r="K64" s="93">
        <f t="shared" si="16"/>
        <v>1903992.56</v>
      </c>
      <c r="L64" s="87">
        <f>J64/$J$78</f>
        <v>3.017757617480361E-2</v>
      </c>
      <c r="M64" s="88">
        <f>K64/$K$78</f>
        <v>2.8230847073414188E-2</v>
      </c>
      <c r="O64" s="261"/>
    </row>
    <row r="65" spans="1:15" x14ac:dyDescent="0.2">
      <c r="A65" s="14" t="s">
        <v>45</v>
      </c>
      <c r="B65" s="83"/>
      <c r="C65" s="73"/>
      <c r="D65" s="78"/>
      <c r="E65" s="73"/>
      <c r="F65" s="78"/>
      <c r="G65" s="73"/>
      <c r="H65" s="78"/>
      <c r="I65" s="73"/>
      <c r="J65" s="78"/>
      <c r="K65" s="93"/>
      <c r="L65" s="87"/>
      <c r="M65" s="88"/>
      <c r="O65" s="261"/>
    </row>
    <row r="66" spans="1:15" x14ac:dyDescent="0.2">
      <c r="A66" s="153" t="s">
        <v>71</v>
      </c>
      <c r="B66" s="83"/>
      <c r="C66" s="73"/>
      <c r="D66" s="78">
        <v>63.75</v>
      </c>
      <c r="E66" s="73">
        <v>760413</v>
      </c>
      <c r="F66" s="78">
        <v>6</v>
      </c>
      <c r="G66" s="73">
        <v>97001</v>
      </c>
      <c r="H66" s="78"/>
      <c r="I66" s="73"/>
      <c r="J66" s="78">
        <f t="shared" ref="J66" si="17">SUM(B66,D66,F66,H66)</f>
        <v>69.75</v>
      </c>
      <c r="K66" s="93">
        <f t="shared" ref="K66" si="18">SUM(C66,E66,G66,I66)</f>
        <v>857414</v>
      </c>
      <c r="L66" s="87">
        <f>J66/$J$78</f>
        <v>4.3851790379011497E-2</v>
      </c>
      <c r="M66" s="88">
        <f>K66/$K$78</f>
        <v>1.2713034715116929E-2</v>
      </c>
      <c r="O66" s="261"/>
    </row>
    <row r="67" spans="1:15" x14ac:dyDescent="0.2">
      <c r="A67" s="61" t="s">
        <v>38</v>
      </c>
      <c r="B67" s="82"/>
      <c r="C67" s="74"/>
      <c r="D67" s="79">
        <f t="shared" ref="D67:M67" si="19">SUM(D57:D66)</f>
        <v>576.75999999999988</v>
      </c>
      <c r="E67" s="74">
        <f t="shared" si="19"/>
        <v>29824297.989999998</v>
      </c>
      <c r="F67" s="79">
        <f t="shared" si="19"/>
        <v>16.294999999999998</v>
      </c>
      <c r="G67" s="74">
        <f t="shared" si="19"/>
        <v>405598.83999999997</v>
      </c>
      <c r="H67" s="79">
        <f t="shared" si="19"/>
        <v>2</v>
      </c>
      <c r="I67" s="74">
        <f t="shared" si="19"/>
        <v>100748</v>
      </c>
      <c r="J67" s="79">
        <f t="shared" si="19"/>
        <v>595.05499999999995</v>
      </c>
      <c r="K67" s="74">
        <f t="shared" si="19"/>
        <v>30330644.829999998</v>
      </c>
      <c r="L67" s="283">
        <f t="shared" si="19"/>
        <v>0.37411078313953661</v>
      </c>
      <c r="M67" s="284">
        <f t="shared" si="19"/>
        <v>0.44971803662603105</v>
      </c>
      <c r="O67" s="260"/>
    </row>
    <row r="68" spans="1:15" x14ac:dyDescent="0.2">
      <c r="A68" s="28"/>
      <c r="B68" s="234"/>
      <c r="C68" s="199"/>
      <c r="D68" s="242"/>
      <c r="E68" s="204"/>
      <c r="F68" s="242"/>
      <c r="G68" s="204"/>
      <c r="H68" s="242"/>
      <c r="I68" s="204"/>
      <c r="J68" s="242"/>
      <c r="K68" s="204"/>
      <c r="L68" s="249"/>
      <c r="M68" s="209"/>
      <c r="O68" s="262"/>
    </row>
    <row r="69" spans="1:15" x14ac:dyDescent="0.2">
      <c r="A69" s="447" t="s">
        <v>41</v>
      </c>
      <c r="B69" s="448"/>
      <c r="C69" s="448"/>
      <c r="D69" s="448"/>
      <c r="E69" s="448"/>
      <c r="F69" s="448"/>
      <c r="G69" s="448"/>
      <c r="H69" s="448"/>
      <c r="I69" s="448"/>
      <c r="J69" s="448"/>
      <c r="K69" s="448"/>
      <c r="L69" s="448"/>
      <c r="M69" s="449"/>
      <c r="O69" s="260"/>
    </row>
    <row r="70" spans="1:15" x14ac:dyDescent="0.2">
      <c r="A70" s="2" t="s">
        <v>20</v>
      </c>
      <c r="B70" s="83">
        <v>26.34</v>
      </c>
      <c r="C70" s="73">
        <v>623077</v>
      </c>
      <c r="D70" s="78">
        <v>241.93</v>
      </c>
      <c r="E70" s="73">
        <v>6197119.5</v>
      </c>
      <c r="F70" s="78">
        <v>8</v>
      </c>
      <c r="G70" s="73">
        <v>196833</v>
      </c>
      <c r="H70" s="78">
        <v>9</v>
      </c>
      <c r="I70" s="73">
        <v>206231.98</v>
      </c>
      <c r="J70" s="78">
        <f>SUM(B70,D70,F70,H70)</f>
        <v>285.27</v>
      </c>
      <c r="K70" s="93">
        <f>SUM(C70,E70,G70,I70)</f>
        <v>7223261.4800000004</v>
      </c>
      <c r="L70" s="87">
        <f>J70/$J$78</f>
        <v>0.17934910740387969</v>
      </c>
      <c r="M70" s="88">
        <f t="shared" ref="M70:M75" si="20">K70/$K$78</f>
        <v>0.10710062344632451</v>
      </c>
    </row>
    <row r="71" spans="1:15" x14ac:dyDescent="0.2">
      <c r="A71" s="2" t="s">
        <v>21</v>
      </c>
      <c r="B71" s="83"/>
      <c r="C71" s="73"/>
      <c r="D71" s="78"/>
      <c r="E71" s="73"/>
      <c r="F71" s="78"/>
      <c r="G71" s="73"/>
      <c r="H71" s="78"/>
      <c r="I71" s="73"/>
      <c r="J71" s="78"/>
      <c r="K71" s="93"/>
      <c r="L71" s="87"/>
      <c r="M71" s="88"/>
    </row>
    <row r="72" spans="1:15" x14ac:dyDescent="0.2">
      <c r="A72" s="2" t="s">
        <v>22</v>
      </c>
      <c r="B72" s="83"/>
      <c r="C72" s="73"/>
      <c r="D72" s="78">
        <v>23</v>
      </c>
      <c r="E72" s="73">
        <v>858291.2000000003</v>
      </c>
      <c r="F72" s="78"/>
      <c r="G72" s="73"/>
      <c r="H72" s="78"/>
      <c r="I72" s="73"/>
      <c r="J72" s="78">
        <f t="shared" ref="J72:K75" si="21">SUM(B72,D72,F72,H72)</f>
        <v>23</v>
      </c>
      <c r="K72" s="93">
        <f t="shared" si="21"/>
        <v>858291.2000000003</v>
      </c>
      <c r="L72" s="87">
        <f t="shared" ref="L72:L75" si="22">J72/$J$78</f>
        <v>1.4460088583760062E-2</v>
      </c>
      <c r="M72" s="88">
        <f t="shared" si="20"/>
        <v>1.2726041120484819E-2</v>
      </c>
    </row>
    <row r="73" spans="1:15" x14ac:dyDescent="0.2">
      <c r="A73" s="2" t="s">
        <v>23</v>
      </c>
      <c r="B73" s="83">
        <v>73</v>
      </c>
      <c r="C73" s="73">
        <v>1459614</v>
      </c>
      <c r="D73" s="78">
        <v>104</v>
      </c>
      <c r="E73" s="73">
        <v>2163427.5</v>
      </c>
      <c r="F73" s="78">
        <v>4</v>
      </c>
      <c r="G73" s="73">
        <v>80320.5</v>
      </c>
      <c r="H73" s="78">
        <v>1</v>
      </c>
      <c r="I73" s="73">
        <v>24667.5</v>
      </c>
      <c r="J73" s="78">
        <f t="shared" si="21"/>
        <v>182</v>
      </c>
      <c r="K73" s="93">
        <f t="shared" si="21"/>
        <v>3728029.5</v>
      </c>
      <c r="L73" s="87">
        <f t="shared" si="22"/>
        <v>0.11442330966279701</v>
      </c>
      <c r="M73" s="88">
        <f t="shared" si="20"/>
        <v>5.527617749707843E-2</v>
      </c>
    </row>
    <row r="74" spans="1:15" x14ac:dyDescent="0.2">
      <c r="A74" s="2" t="s">
        <v>24</v>
      </c>
      <c r="B74" s="83">
        <v>20</v>
      </c>
      <c r="C74" s="73">
        <v>546897</v>
      </c>
      <c r="D74" s="78">
        <v>36</v>
      </c>
      <c r="E74" s="73">
        <v>1114191</v>
      </c>
      <c r="F74" s="78"/>
      <c r="G74" s="73"/>
      <c r="H74" s="78"/>
      <c r="I74" s="73"/>
      <c r="J74" s="78">
        <f t="shared" si="21"/>
        <v>56</v>
      </c>
      <c r="K74" s="93">
        <f t="shared" si="21"/>
        <v>1661088</v>
      </c>
      <c r="L74" s="87">
        <f t="shared" si="22"/>
        <v>3.5207172203937542E-2</v>
      </c>
      <c r="M74" s="88">
        <f t="shared" si="20"/>
        <v>2.4629256588840569E-2</v>
      </c>
    </row>
    <row r="75" spans="1:15" x14ac:dyDescent="0.2">
      <c r="A75" s="27" t="s">
        <v>25</v>
      </c>
      <c r="B75" s="83">
        <v>7</v>
      </c>
      <c r="C75" s="73">
        <v>212647.5</v>
      </c>
      <c r="D75" s="78">
        <v>17</v>
      </c>
      <c r="E75" s="73">
        <v>532018.5</v>
      </c>
      <c r="F75" s="78">
        <v>5.86</v>
      </c>
      <c r="G75" s="73">
        <v>150033</v>
      </c>
      <c r="H75" s="78">
        <v>1.8</v>
      </c>
      <c r="I75" s="73">
        <v>53609.4</v>
      </c>
      <c r="J75" s="78">
        <f t="shared" si="21"/>
        <v>31.66</v>
      </c>
      <c r="K75" s="93">
        <f t="shared" si="21"/>
        <v>948308.4</v>
      </c>
      <c r="L75" s="87">
        <f t="shared" si="22"/>
        <v>1.9904626285297548E-2</v>
      </c>
      <c r="M75" s="88">
        <f t="shared" si="20"/>
        <v>1.4060742663214025E-2</v>
      </c>
    </row>
    <row r="76" spans="1:15" x14ac:dyDescent="0.2">
      <c r="A76" s="61" t="s">
        <v>38</v>
      </c>
      <c r="B76" s="82">
        <f>SUM(B70:B75)</f>
        <v>126.34</v>
      </c>
      <c r="C76" s="74">
        <f t="shared" ref="C76:M76" si="23">SUM(C70:C75)</f>
        <v>2842235.5</v>
      </c>
      <c r="D76" s="79">
        <f>SUM(D70:D75)</f>
        <v>421.93</v>
      </c>
      <c r="E76" s="74">
        <f t="shared" si="23"/>
        <v>10865047.699999999</v>
      </c>
      <c r="F76" s="79">
        <f>SUM(F70:F75)</f>
        <v>17.86</v>
      </c>
      <c r="G76" s="74">
        <f t="shared" si="23"/>
        <v>427186.5</v>
      </c>
      <c r="H76" s="79">
        <f>SUM(H70:H75)</f>
        <v>11.8</v>
      </c>
      <c r="I76" s="74">
        <f t="shared" si="23"/>
        <v>284508.88</v>
      </c>
      <c r="J76" s="79">
        <f>SUM(J70:J75)</f>
        <v>577.92999999999995</v>
      </c>
      <c r="K76" s="94">
        <f t="shared" si="23"/>
        <v>14418978.58</v>
      </c>
      <c r="L76" s="91">
        <f t="shared" si="23"/>
        <v>0.36334430413967184</v>
      </c>
      <c r="M76" s="92">
        <f t="shared" si="23"/>
        <v>0.21379284131594237</v>
      </c>
    </row>
    <row r="77" spans="1:15" x14ac:dyDescent="0.2">
      <c r="A77" s="17"/>
      <c r="B77" s="235"/>
      <c r="C77" s="75"/>
      <c r="D77" s="99"/>
      <c r="E77" s="205"/>
      <c r="F77" s="99"/>
      <c r="G77" s="205"/>
      <c r="H77" s="99"/>
      <c r="I77" s="205"/>
      <c r="J77" s="99"/>
      <c r="K77" s="205"/>
      <c r="L77" s="227"/>
      <c r="M77" s="228"/>
    </row>
    <row r="78" spans="1:15" x14ac:dyDescent="0.2">
      <c r="A78" s="63" t="s">
        <v>26</v>
      </c>
      <c r="B78" s="236">
        <f t="shared" ref="B78:M78" si="24">SUM(B54,B67,B76)</f>
        <v>191.4</v>
      </c>
      <c r="C78" s="76">
        <f t="shared" si="24"/>
        <v>5783573.4000000004</v>
      </c>
      <c r="D78" s="81">
        <f t="shared" si="24"/>
        <v>1311.2299999999998</v>
      </c>
      <c r="E78" s="76">
        <f t="shared" si="24"/>
        <v>58739306.260000005</v>
      </c>
      <c r="F78" s="81">
        <f t="shared" si="24"/>
        <v>43.844999999999999</v>
      </c>
      <c r="G78" s="76">
        <f t="shared" si="24"/>
        <v>1220187.19</v>
      </c>
      <c r="H78" s="81">
        <f t="shared" si="24"/>
        <v>44.11</v>
      </c>
      <c r="I78" s="76">
        <f t="shared" si="24"/>
        <v>1700625.33</v>
      </c>
      <c r="J78" s="81">
        <f t="shared" si="24"/>
        <v>1590.585</v>
      </c>
      <c r="K78" s="95">
        <f t="shared" si="24"/>
        <v>67443692.179999992</v>
      </c>
      <c r="L78" s="229">
        <f t="shared" si="24"/>
        <v>0.99999999999999978</v>
      </c>
      <c r="M78" s="214">
        <f t="shared" si="24"/>
        <v>1.0000000000000002</v>
      </c>
    </row>
    <row r="79" spans="1:15" x14ac:dyDescent="0.2">
      <c r="A79" s="50"/>
      <c r="B79" s="233"/>
      <c r="C79" s="199"/>
      <c r="D79" s="243"/>
      <c r="E79" s="120"/>
      <c r="F79" s="243"/>
      <c r="G79" s="120"/>
      <c r="H79" s="243"/>
      <c r="I79" s="207"/>
      <c r="J79" s="243"/>
      <c r="K79" s="207"/>
      <c r="L79" s="249"/>
      <c r="M79" s="209"/>
    </row>
    <row r="80" spans="1:15" ht="15" thickBot="1" x14ac:dyDescent="0.25">
      <c r="A80" s="68" t="s">
        <v>39</v>
      </c>
      <c r="B80" s="84">
        <f>B78/$J$78</f>
        <v>0.1203330849970294</v>
      </c>
      <c r="C80" s="86">
        <f>C78/$K$78</f>
        <v>8.5754104098634792E-2</v>
      </c>
      <c r="D80" s="86">
        <f>D78/$J$78</f>
        <v>0.82436965016016106</v>
      </c>
      <c r="E80" s="86">
        <f>E78/$K$78</f>
        <v>0.87093847269261426</v>
      </c>
      <c r="F80" s="100">
        <f>F78/$J$78</f>
        <v>2.756532973717217E-2</v>
      </c>
      <c r="G80" s="86">
        <f>G78/$K$78</f>
        <v>1.8091939372824533E-2</v>
      </c>
      <c r="H80" s="101">
        <f>H78/$J$78</f>
        <v>2.7731935105637234E-2</v>
      </c>
      <c r="I80" s="86">
        <f>I78/$K$78</f>
        <v>2.5215483835926616E-2</v>
      </c>
      <c r="J80" s="86">
        <f>J78/$J$78</f>
        <v>1</v>
      </c>
      <c r="K80" s="86">
        <f>K78/$K$78</f>
        <v>1</v>
      </c>
      <c r="L80" s="250"/>
      <c r="M80" s="211"/>
    </row>
    <row r="81" spans="1:19" ht="4" customHeight="1" x14ac:dyDescent="0.2">
      <c r="A81" s="18"/>
      <c r="B81" s="237"/>
      <c r="C81" s="200"/>
      <c r="D81" s="237"/>
      <c r="E81" s="203"/>
      <c r="F81" s="237"/>
      <c r="G81" s="203"/>
      <c r="H81" s="237"/>
      <c r="I81" s="200"/>
      <c r="J81" s="248"/>
      <c r="K81" s="208"/>
      <c r="L81" s="251"/>
      <c r="M81" s="212"/>
    </row>
    <row r="82" spans="1:19" x14ac:dyDescent="0.2">
      <c r="A82" s="286" t="s">
        <v>82</v>
      </c>
      <c r="B82" s="238"/>
      <c r="D82" s="238"/>
      <c r="E82" s="201"/>
      <c r="F82" s="238"/>
      <c r="G82" s="201"/>
      <c r="H82" s="238"/>
      <c r="I82" s="201"/>
      <c r="J82" s="248"/>
      <c r="K82" s="208"/>
      <c r="L82" s="251"/>
      <c r="M82" s="212"/>
      <c r="R82" s="258"/>
      <c r="S82" s="258"/>
    </row>
    <row r="83" spans="1:19" x14ac:dyDescent="0.2">
      <c r="A83" s="286" t="s">
        <v>83</v>
      </c>
      <c r="B83" s="238"/>
      <c r="D83" s="238"/>
      <c r="E83" s="201"/>
      <c r="F83" s="238"/>
      <c r="G83" s="201"/>
      <c r="H83" s="238"/>
      <c r="I83" s="201"/>
      <c r="J83" s="248"/>
      <c r="K83" s="208"/>
      <c r="L83" s="251"/>
      <c r="M83" s="212"/>
      <c r="R83" s="258"/>
      <c r="S83" s="258"/>
    </row>
    <row r="84" spans="1:19" x14ac:dyDescent="0.2">
      <c r="A84" s="286" t="s">
        <v>81</v>
      </c>
      <c r="B84" s="238"/>
      <c r="D84" s="238"/>
      <c r="E84" s="201"/>
      <c r="F84" s="238"/>
      <c r="G84" s="201"/>
      <c r="H84" s="238"/>
      <c r="I84" s="201"/>
      <c r="J84" s="248"/>
      <c r="K84" s="208"/>
      <c r="L84" s="251"/>
      <c r="M84" s="212"/>
      <c r="R84" s="258"/>
      <c r="S84" s="258"/>
    </row>
    <row r="85" spans="1:19" ht="5" customHeight="1" x14ac:dyDescent="0.2">
      <c r="A85" s="285"/>
      <c r="B85" s="238"/>
      <c r="D85" s="238"/>
      <c r="E85" s="201"/>
      <c r="F85" s="238"/>
      <c r="G85" s="201"/>
      <c r="H85" s="238"/>
      <c r="I85" s="201"/>
      <c r="J85" s="248"/>
      <c r="K85" s="208"/>
      <c r="L85" s="251"/>
      <c r="M85" s="212"/>
      <c r="R85" s="258"/>
      <c r="S85" s="258"/>
    </row>
    <row r="86" spans="1:19" x14ac:dyDescent="0.2">
      <c r="A86" s="12" t="s">
        <v>27</v>
      </c>
      <c r="B86" s="238"/>
      <c r="D86" s="238"/>
      <c r="E86" s="201"/>
      <c r="F86" s="238"/>
      <c r="G86" s="201"/>
      <c r="H86" s="238"/>
      <c r="I86" s="201"/>
      <c r="J86" s="248"/>
      <c r="K86" s="208"/>
      <c r="L86" s="251"/>
      <c r="M86" s="212"/>
    </row>
    <row r="87" spans="1:19" x14ac:dyDescent="0.2">
      <c r="A87" s="12" t="s">
        <v>65</v>
      </c>
      <c r="B87" s="238"/>
      <c r="D87" s="238"/>
      <c r="E87" s="201"/>
      <c r="F87" s="244"/>
      <c r="G87" s="206"/>
      <c r="H87" s="248"/>
      <c r="I87" s="208"/>
      <c r="J87" s="238"/>
      <c r="K87" s="201"/>
      <c r="L87" s="238"/>
      <c r="M87" s="212"/>
    </row>
    <row r="88" spans="1:19" x14ac:dyDescent="0.2">
      <c r="A88" s="13" t="s">
        <v>66</v>
      </c>
      <c r="B88" s="238"/>
      <c r="D88" s="238"/>
      <c r="E88" s="201"/>
      <c r="F88" s="238"/>
      <c r="G88" s="201"/>
      <c r="H88" s="238"/>
      <c r="I88" s="201"/>
      <c r="J88" s="237"/>
      <c r="K88" s="200"/>
      <c r="L88" s="252"/>
      <c r="M88" s="212"/>
    </row>
    <row r="89" spans="1:19" x14ac:dyDescent="0.2">
      <c r="A89" s="12" t="s">
        <v>29</v>
      </c>
    </row>
    <row r="90" spans="1:19" x14ac:dyDescent="0.2">
      <c r="A90" s="12" t="s">
        <v>50</v>
      </c>
    </row>
    <row r="91" spans="1:19" x14ac:dyDescent="0.2">
      <c r="A91" s="12" t="s">
        <v>74</v>
      </c>
    </row>
    <row r="92" spans="1:19" x14ac:dyDescent="0.2">
      <c r="A92" s="12"/>
    </row>
    <row r="93" spans="1:19" x14ac:dyDescent="0.2">
      <c r="A93" s="13"/>
    </row>
    <row r="94" spans="1:19" x14ac:dyDescent="0.2">
      <c r="A94" s="12"/>
    </row>
    <row r="95" spans="1:19" x14ac:dyDescent="0.2">
      <c r="A95" s="12"/>
    </row>
  </sheetData>
  <mergeCells count="24">
    <mergeCell ref="A56:M56"/>
    <mergeCell ref="A69:M69"/>
    <mergeCell ref="A3:A5"/>
    <mergeCell ref="A43:A45"/>
    <mergeCell ref="A29:S29"/>
    <mergeCell ref="L43:M44"/>
    <mergeCell ref="A6:S6"/>
    <mergeCell ref="A16:S16"/>
    <mergeCell ref="A1:S1"/>
    <mergeCell ref="N3:O4"/>
    <mergeCell ref="B3:C4"/>
    <mergeCell ref="D3:E4"/>
    <mergeCell ref="A46:M46"/>
    <mergeCell ref="R3:S4"/>
    <mergeCell ref="B43:C44"/>
    <mergeCell ref="D43:E44"/>
    <mergeCell ref="F43:G44"/>
    <mergeCell ref="H43:I44"/>
    <mergeCell ref="J43:K44"/>
    <mergeCell ref="F3:G4"/>
    <mergeCell ref="H3:I4"/>
    <mergeCell ref="J3:K4"/>
    <mergeCell ref="L3:M4"/>
    <mergeCell ref="P3:Q4"/>
  </mergeCells>
  <pageMargins left="0.25" right="0.25" top="0.35" bottom="0.25" header="0.3" footer="0.2"/>
  <pageSetup paperSize="17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95"/>
  <sheetViews>
    <sheetView workbookViewId="0">
      <selection sqref="A1:S1"/>
    </sheetView>
  </sheetViews>
  <sheetFormatPr baseColWidth="10" defaultColWidth="9.1640625" defaultRowHeight="14" x14ac:dyDescent="0.2"/>
  <cols>
    <col min="1" max="1" width="24.6640625" style="1" customWidth="1"/>
    <col min="2" max="2" width="6.83203125" style="239" bestFit="1" customWidth="1"/>
    <col min="3" max="3" width="9.83203125" style="202" bestFit="1" customWidth="1"/>
    <col min="4" max="4" width="6.83203125" style="239" bestFit="1" customWidth="1"/>
    <col min="5" max="5" width="9.83203125" style="202" bestFit="1" customWidth="1"/>
    <col min="6" max="6" width="5.6640625" style="239" bestFit="1" customWidth="1"/>
    <col min="7" max="7" width="8.83203125" style="202" bestFit="1" customWidth="1"/>
    <col min="8" max="8" width="4.6640625" style="239" bestFit="1" customWidth="1"/>
    <col min="9" max="9" width="8.83203125" style="202" bestFit="1" customWidth="1"/>
    <col min="10" max="10" width="6.83203125" style="239" bestFit="1" customWidth="1"/>
    <col min="11" max="11" width="9.83203125" style="202" bestFit="1" customWidth="1"/>
    <col min="12" max="12" width="6.6640625" style="239" customWidth="1"/>
    <col min="13" max="13" width="8.83203125" style="202" bestFit="1" customWidth="1"/>
    <col min="14" max="14" width="4.6640625" style="239" bestFit="1" customWidth="1"/>
    <col min="15" max="15" width="8.83203125" style="202" customWidth="1"/>
    <col min="16" max="16" width="6.83203125" style="239" bestFit="1" customWidth="1"/>
    <col min="17" max="17" width="9.83203125" style="202" bestFit="1" customWidth="1"/>
    <col min="18" max="18" width="6.6640625" style="136" customWidth="1"/>
    <col min="19" max="19" width="6.6640625" style="136" bestFit="1" customWidth="1"/>
    <col min="20" max="16384" width="9.1640625" style="1"/>
  </cols>
  <sheetData>
    <row r="1" spans="1:20" ht="35" customHeight="1" thickBot="1" x14ac:dyDescent="0.25">
      <c r="A1" s="425" t="s">
        <v>55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</row>
    <row r="2" spans="1:20" x14ac:dyDescent="0.2">
      <c r="A2" s="40"/>
      <c r="B2" s="41"/>
      <c r="C2" s="42"/>
      <c r="D2" s="43"/>
      <c r="E2" s="44"/>
      <c r="F2" s="43"/>
      <c r="G2" s="44"/>
      <c r="H2" s="44"/>
      <c r="I2" s="44"/>
      <c r="J2" s="41"/>
      <c r="K2" s="44"/>
      <c r="L2" s="43"/>
      <c r="M2" s="44"/>
      <c r="N2" s="44"/>
      <c r="O2" s="44"/>
      <c r="P2" s="43"/>
      <c r="Q2" s="44"/>
      <c r="R2" s="45"/>
      <c r="S2" s="46"/>
    </row>
    <row r="3" spans="1:20" ht="14" customHeight="1" x14ac:dyDescent="0.2">
      <c r="A3" s="451" t="s">
        <v>79</v>
      </c>
      <c r="B3" s="490" t="s">
        <v>84</v>
      </c>
      <c r="C3" s="485"/>
      <c r="D3" s="482" t="s">
        <v>47</v>
      </c>
      <c r="E3" s="483"/>
      <c r="F3" s="482" t="s">
        <v>89</v>
      </c>
      <c r="G3" s="483"/>
      <c r="H3" s="482" t="s">
        <v>77</v>
      </c>
      <c r="I3" s="483"/>
      <c r="J3" s="484" t="s">
        <v>85</v>
      </c>
      <c r="K3" s="485"/>
      <c r="L3" s="484" t="s">
        <v>86</v>
      </c>
      <c r="M3" s="485"/>
      <c r="N3" s="486" t="s">
        <v>78</v>
      </c>
      <c r="O3" s="487"/>
      <c r="P3" s="436" t="s">
        <v>87</v>
      </c>
      <c r="Q3" s="437"/>
      <c r="R3" s="440" t="s">
        <v>88</v>
      </c>
      <c r="S3" s="441"/>
    </row>
    <row r="4" spans="1:20" ht="14" customHeight="1" thickBot="1" x14ac:dyDescent="0.25">
      <c r="A4" s="451"/>
      <c r="B4" s="431"/>
      <c r="C4" s="429"/>
      <c r="D4" s="434"/>
      <c r="E4" s="435"/>
      <c r="F4" s="434"/>
      <c r="G4" s="435"/>
      <c r="H4" s="434"/>
      <c r="I4" s="435"/>
      <c r="J4" s="428"/>
      <c r="K4" s="429"/>
      <c r="L4" s="428"/>
      <c r="M4" s="429"/>
      <c r="N4" s="488"/>
      <c r="O4" s="489"/>
      <c r="P4" s="438"/>
      <c r="Q4" s="439"/>
      <c r="R4" s="442"/>
      <c r="S4" s="443"/>
    </row>
    <row r="5" spans="1:20" ht="14" customHeight="1" thickBot="1" x14ac:dyDescent="0.25">
      <c r="A5" s="452"/>
      <c r="B5" s="301" t="s">
        <v>4</v>
      </c>
      <c r="C5" s="302" t="s">
        <v>5</v>
      </c>
      <c r="D5" s="303" t="s">
        <v>4</v>
      </c>
      <c r="E5" s="55" t="s">
        <v>5</v>
      </c>
      <c r="F5" s="303" t="s">
        <v>4</v>
      </c>
      <c r="G5" s="55" t="s">
        <v>5</v>
      </c>
      <c r="H5" s="55" t="s">
        <v>4</v>
      </c>
      <c r="I5" s="55" t="s">
        <v>5</v>
      </c>
      <c r="J5" s="303" t="s">
        <v>4</v>
      </c>
      <c r="K5" s="55" t="s">
        <v>5</v>
      </c>
      <c r="L5" s="303" t="s">
        <v>4</v>
      </c>
      <c r="M5" s="55" t="s">
        <v>5</v>
      </c>
      <c r="N5" s="55" t="s">
        <v>4</v>
      </c>
      <c r="O5" s="55" t="s">
        <v>5</v>
      </c>
      <c r="P5" s="303" t="s">
        <v>4</v>
      </c>
      <c r="Q5" s="304" t="s">
        <v>5</v>
      </c>
      <c r="R5" s="65" t="s">
        <v>4</v>
      </c>
      <c r="S5" s="56" t="s">
        <v>5</v>
      </c>
    </row>
    <row r="6" spans="1:20" x14ac:dyDescent="0.2">
      <c r="A6" s="479" t="s">
        <v>6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1"/>
    </row>
    <row r="7" spans="1:20" x14ac:dyDescent="0.2">
      <c r="A7" s="57" t="s">
        <v>7</v>
      </c>
      <c r="B7" s="102">
        <v>0.6</v>
      </c>
      <c r="C7" s="112">
        <v>14196</v>
      </c>
      <c r="D7" s="104"/>
      <c r="E7" s="112"/>
      <c r="F7" s="104"/>
      <c r="G7" s="112"/>
      <c r="H7" s="104"/>
      <c r="I7" s="112"/>
      <c r="J7" s="104">
        <v>29.4</v>
      </c>
      <c r="K7" s="112">
        <v>1751510</v>
      </c>
      <c r="L7" s="104"/>
      <c r="M7" s="112"/>
      <c r="N7" s="104"/>
      <c r="O7" s="112"/>
      <c r="P7" s="104">
        <f>SUM(B7,D7,F7,H7,J7,L7,N7)</f>
        <v>30</v>
      </c>
      <c r="Q7" s="114">
        <f>SUM(C7,E7,G7,I7,K7,M7,O7)</f>
        <v>1765706</v>
      </c>
      <c r="R7" s="121">
        <f>P7/$P$38</f>
        <v>1.9726070632483578E-2</v>
      </c>
      <c r="S7" s="124">
        <f>Q7/$Q$38</f>
        <v>2.5109886466829795E-2</v>
      </c>
    </row>
    <row r="8" spans="1:20" x14ac:dyDescent="0.2">
      <c r="A8" s="57" t="s">
        <v>8</v>
      </c>
      <c r="B8" s="102">
        <v>21</v>
      </c>
      <c r="C8" s="112">
        <v>2809559.8</v>
      </c>
      <c r="D8" s="104">
        <v>3</v>
      </c>
      <c r="E8" s="112">
        <v>357504</v>
      </c>
      <c r="F8" s="104">
        <v>5</v>
      </c>
      <c r="G8" s="112">
        <v>615058</v>
      </c>
      <c r="H8" s="104"/>
      <c r="I8" s="112"/>
      <c r="J8" s="104">
        <v>6</v>
      </c>
      <c r="K8" s="112">
        <v>951604</v>
      </c>
      <c r="L8" s="104">
        <v>2</v>
      </c>
      <c r="M8" s="112">
        <v>227760</v>
      </c>
      <c r="N8" s="106"/>
      <c r="O8" s="112"/>
      <c r="P8" s="104">
        <f t="shared" ref="P8:Q9" si="0">SUM(B8,D8,F8,H8,J8,L8,N8)</f>
        <v>37</v>
      </c>
      <c r="Q8" s="114">
        <f t="shared" si="0"/>
        <v>4961485.8</v>
      </c>
      <c r="R8" s="121">
        <f>P8/$P$38</f>
        <v>2.4328820446729748E-2</v>
      </c>
      <c r="S8" s="124">
        <f>Q8/$Q$38</f>
        <v>7.0556675428858601E-2</v>
      </c>
    </row>
    <row r="9" spans="1:20" x14ac:dyDescent="0.2">
      <c r="A9" s="57" t="s">
        <v>9</v>
      </c>
      <c r="B9" s="102">
        <v>193.50000000000003</v>
      </c>
      <c r="C9" s="112">
        <v>9806319.5499999989</v>
      </c>
      <c r="D9" s="104">
        <v>43</v>
      </c>
      <c r="E9" s="112">
        <v>1854305.04</v>
      </c>
      <c r="F9" s="104">
        <v>49.8</v>
      </c>
      <c r="G9" s="112">
        <v>2733908</v>
      </c>
      <c r="H9" s="104"/>
      <c r="I9" s="112"/>
      <c r="J9" s="104">
        <v>18</v>
      </c>
      <c r="K9" s="112">
        <v>849587</v>
      </c>
      <c r="L9" s="104">
        <v>21</v>
      </c>
      <c r="M9" s="112">
        <v>1057488</v>
      </c>
      <c r="N9" s="106"/>
      <c r="O9" s="112"/>
      <c r="P9" s="104">
        <f t="shared" si="0"/>
        <v>325.3</v>
      </c>
      <c r="Q9" s="114">
        <f t="shared" si="0"/>
        <v>16301607.59</v>
      </c>
      <c r="R9" s="121">
        <f>P9/$P$38</f>
        <v>0.21389635922489694</v>
      </c>
      <c r="S9" s="124">
        <f>Q9/$Q$38</f>
        <v>0.23182314372364984</v>
      </c>
    </row>
    <row r="10" spans="1:20" x14ac:dyDescent="0.2">
      <c r="A10" s="57" t="s">
        <v>10</v>
      </c>
      <c r="B10" s="102">
        <v>4.3499999999999996</v>
      </c>
      <c r="C10" s="112">
        <v>87594.89</v>
      </c>
      <c r="D10" s="104">
        <v>0.5</v>
      </c>
      <c r="E10" s="112">
        <v>15991</v>
      </c>
      <c r="F10" s="104">
        <v>0.5</v>
      </c>
      <c r="G10" s="112">
        <v>25000</v>
      </c>
      <c r="H10" s="104"/>
      <c r="I10" s="112"/>
      <c r="J10" s="104">
        <v>10</v>
      </c>
      <c r="K10" s="112">
        <v>170939.56</v>
      </c>
      <c r="L10" s="104">
        <v>0.65</v>
      </c>
      <c r="M10" s="112">
        <v>21432.12</v>
      </c>
      <c r="N10" s="104"/>
      <c r="O10" s="112"/>
      <c r="P10" s="104">
        <f>SUM(B10,D10,F10,H10,J10,L10,N10)</f>
        <v>16</v>
      </c>
      <c r="Q10" s="114">
        <f>SUM(C10,E10,G10,I10,K10,M10,O10)</f>
        <v>320957.57</v>
      </c>
      <c r="R10" s="121">
        <f>P10/$P$38</f>
        <v>1.0520571003991242E-2</v>
      </c>
      <c r="S10" s="124">
        <f>Q10/$Q$38</f>
        <v>4.5642978748271666E-3</v>
      </c>
      <c r="T10" s="3"/>
    </row>
    <row r="11" spans="1:20" x14ac:dyDescent="0.2">
      <c r="A11" s="57" t="s">
        <v>44</v>
      </c>
      <c r="B11" s="102"/>
      <c r="C11" s="112"/>
      <c r="D11" s="104"/>
      <c r="E11" s="112"/>
      <c r="F11" s="104"/>
      <c r="G11" s="112"/>
      <c r="H11" s="104"/>
      <c r="I11" s="112"/>
      <c r="J11" s="104"/>
      <c r="K11" s="112"/>
      <c r="L11" s="104"/>
      <c r="M11" s="112"/>
      <c r="N11" s="104"/>
      <c r="O11" s="112"/>
      <c r="P11" s="104"/>
      <c r="Q11" s="114"/>
      <c r="R11" s="121"/>
      <c r="S11" s="124"/>
      <c r="T11" s="3"/>
    </row>
    <row r="12" spans="1:20" x14ac:dyDescent="0.2">
      <c r="A12" s="138" t="s">
        <v>70</v>
      </c>
      <c r="B12" s="102"/>
      <c r="C12" s="114"/>
      <c r="D12" s="143"/>
      <c r="E12" s="114"/>
      <c r="F12" s="143"/>
      <c r="G12" s="114"/>
      <c r="H12" s="143"/>
      <c r="I12" s="114"/>
      <c r="J12" s="143"/>
      <c r="K12" s="114"/>
      <c r="L12" s="143"/>
      <c r="M12" s="114"/>
      <c r="N12" s="143"/>
      <c r="O12" s="114"/>
      <c r="P12" s="143"/>
      <c r="Q12" s="114"/>
      <c r="R12" s="144"/>
      <c r="S12" s="124"/>
      <c r="T12" s="3"/>
    </row>
    <row r="13" spans="1:20" x14ac:dyDescent="0.2">
      <c r="A13" s="138" t="s">
        <v>69</v>
      </c>
      <c r="B13" s="102"/>
      <c r="C13" s="114"/>
      <c r="D13" s="143"/>
      <c r="E13" s="114"/>
      <c r="F13" s="143"/>
      <c r="G13" s="114"/>
      <c r="H13" s="143"/>
      <c r="I13" s="114"/>
      <c r="J13" s="143"/>
      <c r="K13" s="114"/>
      <c r="L13" s="143"/>
      <c r="M13" s="114"/>
      <c r="N13" s="143"/>
      <c r="O13" s="114"/>
      <c r="P13" s="143"/>
      <c r="Q13" s="114"/>
      <c r="R13" s="144"/>
      <c r="S13" s="124"/>
      <c r="T13" s="3"/>
    </row>
    <row r="14" spans="1:20" x14ac:dyDescent="0.2">
      <c r="A14" s="67" t="s">
        <v>38</v>
      </c>
      <c r="B14" s="265">
        <f t="shared" ref="B14:G14" si="1">SUM(B7:B13)</f>
        <v>219.45000000000002</v>
      </c>
      <c r="C14" s="266">
        <f t="shared" si="1"/>
        <v>12717670.239999998</v>
      </c>
      <c r="D14" s="267">
        <f t="shared" si="1"/>
        <v>46.5</v>
      </c>
      <c r="E14" s="266">
        <f t="shared" si="1"/>
        <v>2227800.04</v>
      </c>
      <c r="F14" s="267">
        <f t="shared" si="1"/>
        <v>55.3</v>
      </c>
      <c r="G14" s="266">
        <f t="shared" si="1"/>
        <v>3373966</v>
      </c>
      <c r="H14" s="267"/>
      <c r="I14" s="266"/>
      <c r="J14" s="267">
        <f>SUM(J7:J13)</f>
        <v>63.4</v>
      </c>
      <c r="K14" s="266">
        <f>SUM(K7:K13)</f>
        <v>3723640.56</v>
      </c>
      <c r="L14" s="267">
        <f>SUM(L7:L13)</f>
        <v>23.65</v>
      </c>
      <c r="M14" s="266">
        <f>SUM(M7:M13)</f>
        <v>1306680.1200000001</v>
      </c>
      <c r="N14" s="267"/>
      <c r="O14" s="266"/>
      <c r="P14" s="267">
        <f>SUM(P7:P13)</f>
        <v>408.3</v>
      </c>
      <c r="Q14" s="273">
        <f>SUM(Q7:Q13)</f>
        <v>23349756.960000001</v>
      </c>
      <c r="R14" s="123">
        <f>SUM(R7:R13)</f>
        <v>0.26847182130810149</v>
      </c>
      <c r="S14" s="126">
        <f>SUM(S7:S13)</f>
        <v>0.33205400349416536</v>
      </c>
      <c r="T14" s="4"/>
    </row>
    <row r="15" spans="1:20" x14ac:dyDescent="0.2">
      <c r="A15" s="33"/>
      <c r="B15" s="230"/>
      <c r="C15" s="118"/>
      <c r="D15" s="231"/>
      <c r="E15" s="197"/>
      <c r="F15" s="231"/>
      <c r="G15" s="197"/>
      <c r="H15" s="245"/>
      <c r="I15" s="197"/>
      <c r="J15" s="230"/>
      <c r="K15" s="197"/>
      <c r="L15" s="231"/>
      <c r="M15" s="197"/>
      <c r="N15" s="245"/>
      <c r="O15" s="197"/>
      <c r="P15" s="231"/>
      <c r="Q15" s="197"/>
      <c r="R15" s="38"/>
      <c r="S15" s="39"/>
    </row>
    <row r="16" spans="1:20" x14ac:dyDescent="0.2">
      <c r="A16" s="465" t="s">
        <v>11</v>
      </c>
      <c r="B16" s="466"/>
      <c r="C16" s="466"/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7"/>
    </row>
    <row r="17" spans="1:20" x14ac:dyDescent="0.2">
      <c r="A17" s="58" t="s">
        <v>12</v>
      </c>
      <c r="B17" s="102">
        <v>347.15</v>
      </c>
      <c r="C17" s="117">
        <v>24675591.500000004</v>
      </c>
      <c r="D17" s="104"/>
      <c r="E17" s="112"/>
      <c r="F17" s="104"/>
      <c r="G17" s="112"/>
      <c r="H17" s="104"/>
      <c r="I17" s="112"/>
      <c r="J17" s="104"/>
      <c r="K17" s="112"/>
      <c r="L17" s="104"/>
      <c r="M17" s="112"/>
      <c r="N17" s="104"/>
      <c r="O17" s="112"/>
      <c r="P17" s="104">
        <f>SUM(B17,D17,F17,H17,J17,L17,N17)</f>
        <v>347.15</v>
      </c>
      <c r="Q17" s="115">
        <f>SUM(C17,E17,G17,I17,K17,M17,O17)</f>
        <v>24675591.500000004</v>
      </c>
      <c r="R17" s="121">
        <f>P17/$P$38</f>
        <v>0.22826351400222247</v>
      </c>
      <c r="S17" s="124">
        <f>Q17/$Q$38</f>
        <v>0.3509085323756449</v>
      </c>
    </row>
    <row r="18" spans="1:20" x14ac:dyDescent="0.2">
      <c r="A18" s="57" t="s">
        <v>13</v>
      </c>
      <c r="B18" s="102">
        <v>46.6</v>
      </c>
      <c r="C18" s="117">
        <v>1960448</v>
      </c>
      <c r="D18" s="104"/>
      <c r="E18" s="112"/>
      <c r="F18" s="104"/>
      <c r="G18" s="112"/>
      <c r="H18" s="104"/>
      <c r="I18" s="112"/>
      <c r="J18" s="104"/>
      <c r="K18" s="112"/>
      <c r="L18" s="104"/>
      <c r="M18" s="112"/>
      <c r="N18" s="104"/>
      <c r="O18" s="112"/>
      <c r="P18" s="104">
        <f t="shared" ref="P18:Q24" si="2">SUM(B18,D18,F18,H18,J18,L18,N18)</f>
        <v>46.6</v>
      </c>
      <c r="Q18" s="115">
        <f t="shared" si="2"/>
        <v>1960448</v>
      </c>
      <c r="R18" s="121">
        <f>P18/$P$38</f>
        <v>3.0641163049124495E-2</v>
      </c>
      <c r="S18" s="124">
        <f>Q18/$Q$38</f>
        <v>2.7879288343656043E-2</v>
      </c>
    </row>
    <row r="19" spans="1:20" x14ac:dyDescent="0.2">
      <c r="A19" s="57" t="s">
        <v>14</v>
      </c>
      <c r="B19" s="102">
        <v>62.870000000000083</v>
      </c>
      <c r="C19" s="117">
        <v>1664196.31</v>
      </c>
      <c r="D19" s="104"/>
      <c r="E19" s="112"/>
      <c r="F19" s="104"/>
      <c r="G19" s="112"/>
      <c r="H19" s="104"/>
      <c r="I19" s="112"/>
      <c r="J19" s="104"/>
      <c r="K19" s="112"/>
      <c r="L19" s="104"/>
      <c r="M19" s="112"/>
      <c r="N19" s="104"/>
      <c r="O19" s="112"/>
      <c r="P19" s="104">
        <f t="shared" si="2"/>
        <v>62.870000000000083</v>
      </c>
      <c r="Q19" s="115">
        <f t="shared" si="2"/>
        <v>1664196.31</v>
      </c>
      <c r="R19" s="121">
        <f>P19/$P$38</f>
        <v>4.1339268688808141E-2</v>
      </c>
      <c r="S19" s="124">
        <f>Q19/$Q$38</f>
        <v>2.366632973021391E-2</v>
      </c>
    </row>
    <row r="20" spans="1:20" x14ac:dyDescent="0.2">
      <c r="A20" s="57" t="s">
        <v>15</v>
      </c>
      <c r="B20" s="102">
        <v>25</v>
      </c>
      <c r="C20" s="117">
        <v>1844452.3</v>
      </c>
      <c r="D20" s="104"/>
      <c r="E20" s="112"/>
      <c r="F20" s="104"/>
      <c r="G20" s="112"/>
      <c r="H20" s="104"/>
      <c r="I20" s="112"/>
      <c r="J20" s="104"/>
      <c r="K20" s="112"/>
      <c r="L20" s="104"/>
      <c r="M20" s="112"/>
      <c r="N20" s="104"/>
      <c r="O20" s="112"/>
      <c r="P20" s="104">
        <f t="shared" si="2"/>
        <v>25</v>
      </c>
      <c r="Q20" s="115">
        <f t="shared" si="2"/>
        <v>1844452.3</v>
      </c>
      <c r="R20" s="121">
        <f>P20/$P$38</f>
        <v>1.6438392193736315E-2</v>
      </c>
      <c r="S20" s="124">
        <f>Q20/$Q$38</f>
        <v>2.6229727851909145E-2</v>
      </c>
    </row>
    <row r="21" spans="1:20" x14ac:dyDescent="0.2">
      <c r="A21" s="6" t="s">
        <v>16</v>
      </c>
      <c r="B21" s="102">
        <v>2</v>
      </c>
      <c r="C21" s="117">
        <v>130000</v>
      </c>
      <c r="D21" s="104"/>
      <c r="E21" s="112"/>
      <c r="F21" s="104"/>
      <c r="G21" s="112"/>
      <c r="H21" s="104"/>
      <c r="I21" s="112"/>
      <c r="J21" s="104"/>
      <c r="K21" s="112"/>
      <c r="L21" s="104"/>
      <c r="M21" s="112"/>
      <c r="N21" s="104"/>
      <c r="O21" s="112"/>
      <c r="P21" s="104">
        <f t="shared" si="2"/>
        <v>2</v>
      </c>
      <c r="Q21" s="115">
        <f t="shared" si="2"/>
        <v>130000</v>
      </c>
      <c r="R21" s="121">
        <f>P21/$P$38</f>
        <v>1.3150713754989053E-3</v>
      </c>
      <c r="S21" s="124">
        <f>Q21/$Q$38</f>
        <v>1.8487139085939979E-3</v>
      </c>
    </row>
    <row r="22" spans="1:20" x14ac:dyDescent="0.2">
      <c r="A22" s="58" t="s">
        <v>17</v>
      </c>
      <c r="B22" s="102"/>
      <c r="C22" s="117"/>
      <c r="D22" s="104"/>
      <c r="E22" s="112"/>
      <c r="F22" s="104"/>
      <c r="G22" s="112"/>
      <c r="H22" s="104"/>
      <c r="I22" s="112"/>
      <c r="J22" s="104"/>
      <c r="K22" s="112"/>
      <c r="L22" s="104"/>
      <c r="M22" s="112"/>
      <c r="N22" s="104"/>
      <c r="O22" s="112"/>
      <c r="P22" s="104"/>
      <c r="Q22" s="115"/>
      <c r="R22" s="121"/>
      <c r="S22" s="124"/>
    </row>
    <row r="23" spans="1:20" x14ac:dyDescent="0.2">
      <c r="A23" s="148" t="s">
        <v>90</v>
      </c>
      <c r="B23" s="102"/>
      <c r="C23" s="117"/>
      <c r="D23" s="104"/>
      <c r="E23" s="112"/>
      <c r="F23" s="104"/>
      <c r="G23" s="112"/>
      <c r="H23" s="104"/>
      <c r="I23" s="112"/>
      <c r="J23" s="104"/>
      <c r="K23" s="112"/>
      <c r="L23" s="104"/>
      <c r="M23" s="112"/>
      <c r="N23" s="104"/>
      <c r="O23" s="112"/>
      <c r="P23" s="104"/>
      <c r="Q23" s="115"/>
      <c r="R23" s="121"/>
      <c r="S23" s="124"/>
      <c r="T23" s="3"/>
    </row>
    <row r="24" spans="1:20" x14ac:dyDescent="0.2">
      <c r="A24" s="58" t="s">
        <v>18</v>
      </c>
      <c r="B24" s="102">
        <v>30.2</v>
      </c>
      <c r="C24" s="117">
        <v>1208666</v>
      </c>
      <c r="D24" s="104"/>
      <c r="E24" s="112"/>
      <c r="F24" s="104"/>
      <c r="G24" s="112"/>
      <c r="H24" s="104"/>
      <c r="I24" s="112"/>
      <c r="J24" s="104"/>
      <c r="K24" s="112"/>
      <c r="L24" s="104"/>
      <c r="M24" s="112"/>
      <c r="N24" s="104"/>
      <c r="O24" s="112"/>
      <c r="P24" s="104">
        <f t="shared" si="2"/>
        <v>30.2</v>
      </c>
      <c r="Q24" s="115">
        <f t="shared" si="2"/>
        <v>1208666</v>
      </c>
      <c r="R24" s="121">
        <f>P24/$P$38</f>
        <v>1.9857577770033469E-2</v>
      </c>
      <c r="S24" s="124">
        <f>Q24/$Q$38</f>
        <v>1.7188289577266716E-2</v>
      </c>
      <c r="T24" s="3"/>
    </row>
    <row r="25" spans="1:20" x14ac:dyDescent="0.2">
      <c r="A25" s="14" t="s">
        <v>45</v>
      </c>
      <c r="B25" s="102"/>
      <c r="C25" s="117"/>
      <c r="D25" s="104"/>
      <c r="E25" s="112"/>
      <c r="F25" s="104"/>
      <c r="G25" s="112"/>
      <c r="H25" s="104"/>
      <c r="I25" s="112"/>
      <c r="J25" s="104"/>
      <c r="K25" s="112"/>
      <c r="L25" s="104"/>
      <c r="M25" s="112"/>
      <c r="N25" s="104"/>
      <c r="O25" s="112"/>
      <c r="P25" s="104"/>
      <c r="Q25" s="115"/>
      <c r="R25" s="121"/>
      <c r="S25" s="124"/>
    </row>
    <row r="26" spans="1:20" x14ac:dyDescent="0.2">
      <c r="A26" s="153" t="s">
        <v>71</v>
      </c>
      <c r="B26" s="102">
        <v>30.910000000000007</v>
      </c>
      <c r="C26" s="115">
        <v>503531</v>
      </c>
      <c r="D26" s="143"/>
      <c r="E26" s="114"/>
      <c r="F26" s="143"/>
      <c r="G26" s="114"/>
      <c r="H26" s="143"/>
      <c r="I26" s="114"/>
      <c r="J26" s="143"/>
      <c r="K26" s="114"/>
      <c r="L26" s="143"/>
      <c r="M26" s="114"/>
      <c r="N26" s="143"/>
      <c r="O26" s="114"/>
      <c r="P26" s="104">
        <f t="shared" ref="P26" si="3">SUM(B26,D26,F26,H26,J26,L26,N26)</f>
        <v>30.910000000000007</v>
      </c>
      <c r="Q26" s="115">
        <f t="shared" ref="Q26" si="4">SUM(C26,E26,G26,I26,K26,M26,O26)</f>
        <v>503531</v>
      </c>
      <c r="R26" s="121">
        <f>P26/$P$38</f>
        <v>2.0324428108335586E-2</v>
      </c>
      <c r="S26" s="124">
        <f>Q26/$Q$38</f>
        <v>7.1606520239095714E-3</v>
      </c>
    </row>
    <row r="27" spans="1:20" x14ac:dyDescent="0.2">
      <c r="A27" s="67" t="s">
        <v>38</v>
      </c>
      <c r="B27" s="103">
        <f>SUM(B17:B26)</f>
        <v>544.73</v>
      </c>
      <c r="C27" s="116">
        <f>SUM(C17:C26)</f>
        <v>31986885.110000003</v>
      </c>
      <c r="D27" s="105"/>
      <c r="E27" s="116"/>
      <c r="F27" s="105"/>
      <c r="G27" s="116"/>
      <c r="H27" s="105"/>
      <c r="I27" s="116"/>
      <c r="J27" s="105"/>
      <c r="K27" s="116"/>
      <c r="L27" s="105"/>
      <c r="M27" s="116"/>
      <c r="N27" s="105"/>
      <c r="O27" s="116"/>
      <c r="P27" s="105">
        <f>SUM(P17:P26)</f>
        <v>544.73</v>
      </c>
      <c r="Q27" s="116">
        <f>SUM(Q17:Q26)</f>
        <v>31986885.110000003</v>
      </c>
      <c r="R27" s="123">
        <f>SUM(R17:R26)</f>
        <v>0.35817941518775942</v>
      </c>
      <c r="S27" s="126">
        <f>SUM(S17:S26)</f>
        <v>0.45488153381119428</v>
      </c>
      <c r="T27" s="4"/>
    </row>
    <row r="28" spans="1:20" x14ac:dyDescent="0.2">
      <c r="A28" s="33"/>
      <c r="B28" s="230"/>
      <c r="C28" s="118"/>
      <c r="D28" s="231"/>
      <c r="E28" s="197"/>
      <c r="F28" s="231"/>
      <c r="G28" s="197"/>
      <c r="H28" s="245"/>
      <c r="I28" s="197"/>
      <c r="J28" s="230"/>
      <c r="K28" s="197"/>
      <c r="L28" s="231"/>
      <c r="M28" s="197"/>
      <c r="N28" s="245"/>
      <c r="O28" s="197"/>
      <c r="P28" s="231"/>
      <c r="Q28" s="197"/>
      <c r="R28" s="38"/>
      <c r="S28" s="39"/>
    </row>
    <row r="29" spans="1:20" x14ac:dyDescent="0.2">
      <c r="A29" s="465" t="s">
        <v>19</v>
      </c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7"/>
    </row>
    <row r="30" spans="1:20" x14ac:dyDescent="0.2">
      <c r="A30" s="2" t="s">
        <v>20</v>
      </c>
      <c r="B30" s="102">
        <v>179.26999999999998</v>
      </c>
      <c r="C30" s="112">
        <v>4747688.3900000006</v>
      </c>
      <c r="D30" s="104">
        <v>33</v>
      </c>
      <c r="E30" s="112">
        <v>825396</v>
      </c>
      <c r="F30" s="104">
        <v>45</v>
      </c>
      <c r="G30" s="112">
        <v>1267597.5</v>
      </c>
      <c r="H30" s="106"/>
      <c r="I30" s="112"/>
      <c r="J30" s="104">
        <v>9</v>
      </c>
      <c r="K30" s="112">
        <v>286396.5</v>
      </c>
      <c r="L30" s="104">
        <v>13</v>
      </c>
      <c r="M30" s="112">
        <v>356850</v>
      </c>
      <c r="N30" s="106"/>
      <c r="O30" s="112"/>
      <c r="P30" s="104">
        <f>SUM(B30,D30,F30,H30,J30,L30,N30)</f>
        <v>279.27</v>
      </c>
      <c r="Q30" s="114">
        <f>SUM(C30,E30,G30,I30,K30,M30,O30)</f>
        <v>7483928.3900000006</v>
      </c>
      <c r="R30" s="121">
        <f>P30/$P$38</f>
        <v>0.18362999151778964</v>
      </c>
      <c r="S30" s="124">
        <f>Q30/$Q$38</f>
        <v>0.10642801927318836</v>
      </c>
    </row>
    <row r="31" spans="1:20" x14ac:dyDescent="0.2">
      <c r="A31" s="2" t="s">
        <v>21</v>
      </c>
      <c r="B31" s="102"/>
      <c r="C31" s="112"/>
      <c r="D31" s="104"/>
      <c r="E31" s="112"/>
      <c r="F31" s="104"/>
      <c r="G31" s="112"/>
      <c r="H31" s="106"/>
      <c r="I31" s="112"/>
      <c r="J31" s="104"/>
      <c r="K31" s="112"/>
      <c r="L31" s="104"/>
      <c r="M31" s="112"/>
      <c r="N31" s="106"/>
      <c r="O31" s="112"/>
      <c r="P31" s="104"/>
      <c r="Q31" s="114"/>
      <c r="R31" s="121"/>
      <c r="S31" s="124"/>
    </row>
    <row r="32" spans="1:20" x14ac:dyDescent="0.2">
      <c r="A32" s="2" t="s">
        <v>22</v>
      </c>
      <c r="B32" s="107"/>
      <c r="C32" s="112"/>
      <c r="D32" s="104"/>
      <c r="E32" s="112"/>
      <c r="F32" s="104">
        <v>24</v>
      </c>
      <c r="G32" s="112">
        <v>946732.79999999993</v>
      </c>
      <c r="H32" s="104"/>
      <c r="I32" s="112"/>
      <c r="J32" s="104"/>
      <c r="K32" s="112"/>
      <c r="L32" s="104"/>
      <c r="M32" s="112"/>
      <c r="N32" s="104"/>
      <c r="O32" s="112"/>
      <c r="P32" s="104">
        <f t="shared" ref="P32:Q35" si="5">SUM(B32,D32,F32,H32,J32,L32,N32)</f>
        <v>24</v>
      </c>
      <c r="Q32" s="114">
        <f t="shared" si="5"/>
        <v>946732.79999999993</v>
      </c>
      <c r="R32" s="121">
        <f t="shared" ref="R32:R35" si="6">P32/$P$38</f>
        <v>1.5780856505986863E-2</v>
      </c>
      <c r="S32" s="124">
        <f t="shared" ref="S32:S35" si="7">Q32/$Q$38</f>
        <v>1.3463369962170303E-2</v>
      </c>
    </row>
    <row r="33" spans="1:20" x14ac:dyDescent="0.2">
      <c r="A33" s="2" t="s">
        <v>23</v>
      </c>
      <c r="B33" s="102">
        <v>62.4</v>
      </c>
      <c r="C33" s="112">
        <v>1333242.3</v>
      </c>
      <c r="D33" s="104"/>
      <c r="E33" s="112"/>
      <c r="F33" s="104">
        <v>95</v>
      </c>
      <c r="G33" s="112">
        <v>2080065</v>
      </c>
      <c r="H33" s="104"/>
      <c r="I33" s="112"/>
      <c r="J33" s="104">
        <v>2.4</v>
      </c>
      <c r="K33" s="112">
        <v>50239.8</v>
      </c>
      <c r="L33" s="104">
        <v>19</v>
      </c>
      <c r="M33" s="112">
        <v>396337.5</v>
      </c>
      <c r="N33" s="106"/>
      <c r="O33" s="112"/>
      <c r="P33" s="104">
        <f t="shared" si="5"/>
        <v>178.8</v>
      </c>
      <c r="Q33" s="114">
        <f t="shared" si="5"/>
        <v>3859884.5999999996</v>
      </c>
      <c r="R33" s="121">
        <f t="shared" si="6"/>
        <v>0.11756738096960213</v>
      </c>
      <c r="S33" s="124">
        <f t="shared" si="7"/>
        <v>5.4890941119905994E-2</v>
      </c>
    </row>
    <row r="34" spans="1:20" x14ac:dyDescent="0.2">
      <c r="A34" s="2" t="s">
        <v>24</v>
      </c>
      <c r="B34" s="102">
        <v>17</v>
      </c>
      <c r="C34" s="112">
        <v>511543.5</v>
      </c>
      <c r="D34" s="104"/>
      <c r="E34" s="112"/>
      <c r="F34" s="104">
        <v>35</v>
      </c>
      <c r="G34" s="112">
        <v>1119105</v>
      </c>
      <c r="H34" s="104"/>
      <c r="I34" s="112"/>
      <c r="J34" s="104"/>
      <c r="K34" s="112"/>
      <c r="L34" s="104">
        <v>1</v>
      </c>
      <c r="M34" s="112">
        <v>30517.5</v>
      </c>
      <c r="N34" s="106"/>
      <c r="O34" s="112"/>
      <c r="P34" s="104">
        <f t="shared" si="5"/>
        <v>53</v>
      </c>
      <c r="Q34" s="114">
        <f t="shared" si="5"/>
        <v>1661166</v>
      </c>
      <c r="R34" s="121">
        <f t="shared" si="6"/>
        <v>3.4849391450720989E-2</v>
      </c>
      <c r="S34" s="124">
        <f t="shared" si="7"/>
        <v>2.3623236066795821E-2</v>
      </c>
    </row>
    <row r="35" spans="1:20" x14ac:dyDescent="0.2">
      <c r="A35" s="27" t="s">
        <v>25</v>
      </c>
      <c r="B35" s="102">
        <v>25.73</v>
      </c>
      <c r="C35" s="112">
        <v>797815.2</v>
      </c>
      <c r="D35" s="104">
        <v>1</v>
      </c>
      <c r="E35" s="112">
        <v>32974.5</v>
      </c>
      <c r="F35" s="104">
        <v>6</v>
      </c>
      <c r="G35" s="112">
        <v>200011.5</v>
      </c>
      <c r="H35" s="104"/>
      <c r="I35" s="112"/>
      <c r="J35" s="104"/>
      <c r="K35" s="112"/>
      <c r="L35" s="104"/>
      <c r="M35" s="112"/>
      <c r="N35" s="106"/>
      <c r="O35" s="112"/>
      <c r="P35" s="104">
        <f t="shared" si="5"/>
        <v>32.730000000000004</v>
      </c>
      <c r="Q35" s="114">
        <f t="shared" si="5"/>
        <v>1030801.2</v>
      </c>
      <c r="R35" s="121">
        <f t="shared" si="6"/>
        <v>2.1521143060039587E-2</v>
      </c>
      <c r="S35" s="124">
        <f t="shared" si="7"/>
        <v>1.465889627257987E-2</v>
      </c>
      <c r="T35" s="3"/>
    </row>
    <row r="36" spans="1:20" x14ac:dyDescent="0.2">
      <c r="A36" s="59" t="s">
        <v>38</v>
      </c>
      <c r="B36" s="103">
        <f>SUM(B30:B35)</f>
        <v>284.39999999999998</v>
      </c>
      <c r="C36" s="113">
        <f t="shared" ref="C36:S36" si="8">SUM(C30:C35)</f>
        <v>7390289.3900000006</v>
      </c>
      <c r="D36" s="105">
        <f t="shared" si="8"/>
        <v>34</v>
      </c>
      <c r="E36" s="113">
        <f t="shared" si="8"/>
        <v>858370.5</v>
      </c>
      <c r="F36" s="105">
        <f t="shared" si="8"/>
        <v>205</v>
      </c>
      <c r="G36" s="113">
        <f t="shared" si="8"/>
        <v>5613511.7999999998</v>
      </c>
      <c r="H36" s="105"/>
      <c r="I36" s="113"/>
      <c r="J36" s="105">
        <f t="shared" si="8"/>
        <v>11.4</v>
      </c>
      <c r="K36" s="113">
        <f t="shared" si="8"/>
        <v>336636.3</v>
      </c>
      <c r="L36" s="105">
        <f t="shared" si="8"/>
        <v>33</v>
      </c>
      <c r="M36" s="113">
        <f t="shared" si="8"/>
        <v>783705</v>
      </c>
      <c r="N36" s="105"/>
      <c r="O36" s="113"/>
      <c r="P36" s="105">
        <f>SUM(P30:P35)</f>
        <v>567.79999999999995</v>
      </c>
      <c r="Q36" s="113">
        <f t="shared" si="8"/>
        <v>14982512.99</v>
      </c>
      <c r="R36" s="123">
        <f t="shared" si="8"/>
        <v>0.3733487635041392</v>
      </c>
      <c r="S36" s="126">
        <f t="shared" si="8"/>
        <v>0.21306446269464036</v>
      </c>
      <c r="T36" s="4"/>
    </row>
    <row r="37" spans="1:20" x14ac:dyDescent="0.2">
      <c r="A37" s="35"/>
      <c r="B37" s="230"/>
      <c r="C37" s="118"/>
      <c r="D37" s="240"/>
      <c r="E37" s="120"/>
      <c r="F37" s="240"/>
      <c r="G37" s="120"/>
      <c r="H37" s="246"/>
      <c r="I37" s="120"/>
      <c r="J37" s="230"/>
      <c r="K37" s="120"/>
      <c r="L37" s="240"/>
      <c r="M37" s="120"/>
      <c r="N37" s="246"/>
      <c r="O37" s="120"/>
      <c r="P37" s="240"/>
      <c r="Q37" s="120"/>
      <c r="R37" s="253"/>
      <c r="S37" s="254"/>
    </row>
    <row r="38" spans="1:20" x14ac:dyDescent="0.2">
      <c r="A38" s="60" t="s">
        <v>26</v>
      </c>
      <c r="B38" s="108">
        <f t="shared" ref="B38:S38" si="9">SUM(B14, B27,B36)</f>
        <v>1048.58</v>
      </c>
      <c r="C38" s="119">
        <f t="shared" si="9"/>
        <v>52094844.740000002</v>
      </c>
      <c r="D38" s="109">
        <f t="shared" si="9"/>
        <v>80.5</v>
      </c>
      <c r="E38" s="119">
        <f t="shared" si="9"/>
        <v>3086170.54</v>
      </c>
      <c r="F38" s="109">
        <f t="shared" si="9"/>
        <v>260.3</v>
      </c>
      <c r="G38" s="119">
        <f t="shared" si="9"/>
        <v>8987477.8000000007</v>
      </c>
      <c r="H38" s="109"/>
      <c r="I38" s="119"/>
      <c r="J38" s="109">
        <f t="shared" si="9"/>
        <v>74.8</v>
      </c>
      <c r="K38" s="119">
        <f t="shared" si="9"/>
        <v>4060276.86</v>
      </c>
      <c r="L38" s="109">
        <f t="shared" si="9"/>
        <v>56.65</v>
      </c>
      <c r="M38" s="119">
        <f t="shared" si="9"/>
        <v>2090385.12</v>
      </c>
      <c r="N38" s="109"/>
      <c r="O38" s="119"/>
      <c r="P38" s="109">
        <f t="shared" si="9"/>
        <v>1520.83</v>
      </c>
      <c r="Q38" s="119">
        <f t="shared" si="9"/>
        <v>70319155.060000002</v>
      </c>
      <c r="R38" s="225">
        <f t="shared" si="9"/>
        <v>1.0000000000000002</v>
      </c>
      <c r="S38" s="196">
        <f t="shared" si="9"/>
        <v>1</v>
      </c>
      <c r="T38" s="4"/>
    </row>
    <row r="39" spans="1:20" x14ac:dyDescent="0.2">
      <c r="A39" s="35"/>
      <c r="B39" s="231"/>
      <c r="C39" s="197"/>
      <c r="D39" s="231"/>
      <c r="E39" s="197"/>
      <c r="F39" s="231"/>
      <c r="G39" s="197"/>
      <c r="H39" s="245"/>
      <c r="I39" s="197"/>
      <c r="J39" s="231"/>
      <c r="K39" s="197"/>
      <c r="L39" s="231"/>
      <c r="M39" s="197"/>
      <c r="N39" s="245"/>
      <c r="O39" s="197"/>
      <c r="P39" s="231"/>
      <c r="Q39" s="197"/>
      <c r="R39" s="38"/>
      <c r="S39" s="39"/>
    </row>
    <row r="40" spans="1:20" ht="15" thickBot="1" x14ac:dyDescent="0.25">
      <c r="A40" s="68" t="s">
        <v>39</v>
      </c>
      <c r="B40" s="110">
        <f>B38/$P$38</f>
        <v>0.68947877146032099</v>
      </c>
      <c r="C40" s="111">
        <f>C38/$Q$38</f>
        <v>0.74083433874525284</v>
      </c>
      <c r="D40" s="111">
        <f>D38/$P$38</f>
        <v>5.2931622863830935E-2</v>
      </c>
      <c r="E40" s="111">
        <f>E38/$Q$38</f>
        <v>4.388804924300807E-2</v>
      </c>
      <c r="F40" s="111">
        <f>F38/$P$38</f>
        <v>0.17115653952118254</v>
      </c>
      <c r="G40" s="111">
        <f>G38/$Q$38</f>
        <v>0.12780980932338296</v>
      </c>
      <c r="H40" s="111"/>
      <c r="I40" s="111"/>
      <c r="J40" s="111">
        <f>J38/$P$38</f>
        <v>4.9183669443659053E-2</v>
      </c>
      <c r="K40" s="111">
        <f>K38/$Q$38</f>
        <v>5.7740694644802804E-2</v>
      </c>
      <c r="L40" s="111">
        <f>L38/$P$38</f>
        <v>3.7249396711006494E-2</v>
      </c>
      <c r="M40" s="111">
        <f>M38/$Q$38</f>
        <v>2.9727108043553333E-2</v>
      </c>
      <c r="N40" s="111"/>
      <c r="O40" s="111"/>
      <c r="P40" s="226">
        <f>SUM(B40,D40,F40,H40,J40,L40,N40)</f>
        <v>1</v>
      </c>
      <c r="Q40" s="213">
        <f>SUM(C40,E40,G40,I40,K40,M40,O40)</f>
        <v>1</v>
      </c>
      <c r="R40" s="279"/>
      <c r="S40" s="280"/>
    </row>
    <row r="41" spans="1:20" ht="15" thickBot="1" x14ac:dyDescent="0.25">
      <c r="B41" s="232"/>
      <c r="C41" s="198"/>
      <c r="D41" s="241"/>
      <c r="E41" s="203"/>
      <c r="F41" s="241"/>
      <c r="G41" s="203"/>
      <c r="H41" s="247"/>
      <c r="I41" s="203"/>
      <c r="J41" s="232"/>
      <c r="K41" s="203"/>
      <c r="L41" s="241"/>
      <c r="M41" s="203"/>
      <c r="N41" s="247"/>
      <c r="O41" s="203"/>
      <c r="P41" s="241"/>
      <c r="Q41" s="203"/>
      <c r="R41" s="281"/>
      <c r="S41" s="282"/>
      <c r="T41" s="11"/>
    </row>
    <row r="42" spans="1:20" x14ac:dyDescent="0.2">
      <c r="A42" s="47"/>
      <c r="B42" s="127"/>
      <c r="C42" s="128"/>
      <c r="D42" s="129"/>
      <c r="E42" s="130"/>
      <c r="F42" s="129"/>
      <c r="G42" s="130"/>
      <c r="H42" s="129"/>
      <c r="I42" s="131"/>
      <c r="J42" s="129"/>
      <c r="K42" s="131"/>
      <c r="L42" s="132"/>
      <c r="M42" s="133"/>
      <c r="N42" s="1"/>
      <c r="O42" s="1"/>
      <c r="P42" s="1"/>
      <c r="Q42" s="1"/>
      <c r="R42" s="1"/>
      <c r="S42" s="1"/>
    </row>
    <row r="43" spans="1:20" ht="14" customHeight="1" x14ac:dyDescent="0.2">
      <c r="A43" s="453" t="s">
        <v>80</v>
      </c>
      <c r="B43" s="455" t="s">
        <v>31</v>
      </c>
      <c r="C43" s="456"/>
      <c r="D43" s="456" t="s">
        <v>32</v>
      </c>
      <c r="E43" s="456"/>
      <c r="F43" s="459" t="s">
        <v>33</v>
      </c>
      <c r="G43" s="459"/>
      <c r="H43" s="456" t="s">
        <v>34</v>
      </c>
      <c r="I43" s="456"/>
      <c r="J43" s="456" t="s">
        <v>35</v>
      </c>
      <c r="K43" s="456"/>
      <c r="L43" s="468" t="s">
        <v>46</v>
      </c>
      <c r="M43" s="468"/>
      <c r="N43" s="1"/>
      <c r="O43" s="1"/>
      <c r="P43" s="1"/>
      <c r="Q43" s="1"/>
      <c r="R43" s="1"/>
      <c r="S43" s="1"/>
    </row>
    <row r="44" spans="1:20" ht="14" customHeight="1" thickBot="1" x14ac:dyDescent="0.25">
      <c r="A44" s="453"/>
      <c r="B44" s="457"/>
      <c r="C44" s="458"/>
      <c r="D44" s="458"/>
      <c r="E44" s="458"/>
      <c r="F44" s="460"/>
      <c r="G44" s="460"/>
      <c r="H44" s="458"/>
      <c r="I44" s="458"/>
      <c r="J44" s="458"/>
      <c r="K44" s="458"/>
      <c r="L44" s="469"/>
      <c r="M44" s="469"/>
      <c r="N44" s="1"/>
      <c r="O44" s="1"/>
      <c r="P44" s="1"/>
      <c r="Q44" s="1"/>
      <c r="R44" s="1"/>
      <c r="S44" s="1"/>
    </row>
    <row r="45" spans="1:20" ht="14" customHeight="1" thickBot="1" x14ac:dyDescent="0.25">
      <c r="A45" s="454"/>
      <c r="B45" s="62" t="s">
        <v>4</v>
      </c>
      <c r="C45" s="54" t="s">
        <v>5</v>
      </c>
      <c r="D45" s="53" t="s">
        <v>4</v>
      </c>
      <c r="E45" s="55" t="s">
        <v>5</v>
      </c>
      <c r="F45" s="53" t="s">
        <v>4</v>
      </c>
      <c r="G45" s="54" t="s">
        <v>5</v>
      </c>
      <c r="H45" s="53" t="s">
        <v>4</v>
      </c>
      <c r="I45" s="54" t="s">
        <v>5</v>
      </c>
      <c r="J45" s="53" t="s">
        <v>4</v>
      </c>
      <c r="K45" s="64" t="s">
        <v>5</v>
      </c>
      <c r="L45" s="65" t="s">
        <v>4</v>
      </c>
      <c r="M45" s="56" t="s">
        <v>5</v>
      </c>
      <c r="N45" s="1"/>
      <c r="O45" s="1"/>
      <c r="P45" s="1"/>
      <c r="Q45" s="1"/>
      <c r="R45" s="1"/>
      <c r="S45" s="1"/>
    </row>
    <row r="46" spans="1:20" x14ac:dyDescent="0.2">
      <c r="A46" s="444" t="s">
        <v>40</v>
      </c>
      <c r="B46" s="445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6"/>
      <c r="N46" s="1"/>
      <c r="O46" s="1"/>
      <c r="P46" s="1"/>
      <c r="Q46" s="1"/>
      <c r="R46" s="1"/>
      <c r="S46" s="1"/>
    </row>
    <row r="47" spans="1:20" x14ac:dyDescent="0.2">
      <c r="A47" s="57" t="s">
        <v>7</v>
      </c>
      <c r="B47" s="83">
        <v>30</v>
      </c>
      <c r="C47" s="73">
        <v>1765706</v>
      </c>
      <c r="D47" s="78"/>
      <c r="E47" s="73"/>
      <c r="F47" s="78"/>
      <c r="G47" s="73"/>
      <c r="H47" s="78"/>
      <c r="I47" s="73"/>
      <c r="J47" s="78">
        <f>SUM(B47,D47,F47,H47)</f>
        <v>30</v>
      </c>
      <c r="K47" s="93">
        <f>SUM(C47,E47,G47,I47)</f>
        <v>1765706</v>
      </c>
      <c r="L47" s="87">
        <f>J47/$J$78</f>
        <v>1.9726070632483578E-2</v>
      </c>
      <c r="M47" s="88">
        <f>K47/$K$78</f>
        <v>2.5109886466829795E-2</v>
      </c>
      <c r="O47" s="259"/>
    </row>
    <row r="48" spans="1:20" x14ac:dyDescent="0.2">
      <c r="A48" s="57" t="s">
        <v>8</v>
      </c>
      <c r="B48" s="83">
        <v>1</v>
      </c>
      <c r="C48" s="73">
        <v>175000</v>
      </c>
      <c r="D48" s="78">
        <v>36</v>
      </c>
      <c r="E48" s="73">
        <v>4786485.8</v>
      </c>
      <c r="F48" s="78"/>
      <c r="G48" s="73"/>
      <c r="H48" s="78"/>
      <c r="I48" s="73"/>
      <c r="J48" s="78">
        <f t="shared" ref="J48:K50" si="10">SUM(B48,D48,F48,H48)</f>
        <v>37</v>
      </c>
      <c r="K48" s="93">
        <f t="shared" si="10"/>
        <v>4961485.8</v>
      </c>
      <c r="L48" s="87">
        <f>J48/$J$78</f>
        <v>2.4328820446729748E-2</v>
      </c>
      <c r="M48" s="88">
        <f>K48/$K$78</f>
        <v>7.0556675428858601E-2</v>
      </c>
      <c r="O48" s="259"/>
    </row>
    <row r="49" spans="1:15" x14ac:dyDescent="0.2">
      <c r="A49" s="57" t="s">
        <v>9</v>
      </c>
      <c r="B49" s="83">
        <v>39.06</v>
      </c>
      <c r="C49" s="73">
        <v>1791786.62</v>
      </c>
      <c r="D49" s="78">
        <v>250.40809999999999</v>
      </c>
      <c r="E49" s="73">
        <v>12797959.969999999</v>
      </c>
      <c r="F49" s="78">
        <v>9.48</v>
      </c>
      <c r="G49" s="73">
        <v>446965.58</v>
      </c>
      <c r="H49" s="78">
        <v>26.351899999999997</v>
      </c>
      <c r="I49" s="73">
        <v>1264895.4200000002</v>
      </c>
      <c r="J49" s="78">
        <f t="shared" si="10"/>
        <v>325.3</v>
      </c>
      <c r="K49" s="93">
        <f t="shared" si="10"/>
        <v>16301607.59</v>
      </c>
      <c r="L49" s="87">
        <f>J49/$J$78</f>
        <v>0.21389635922489694</v>
      </c>
      <c r="M49" s="88">
        <f>K49/$K$78</f>
        <v>0.23182314372364984</v>
      </c>
      <c r="O49" s="259"/>
    </row>
    <row r="50" spans="1:15" x14ac:dyDescent="0.2">
      <c r="A50" s="57" t="s">
        <v>10</v>
      </c>
      <c r="B50" s="83">
        <v>10</v>
      </c>
      <c r="C50" s="73">
        <v>170939.56</v>
      </c>
      <c r="D50" s="78">
        <v>5</v>
      </c>
      <c r="E50" s="73">
        <v>117045.51999999999</v>
      </c>
      <c r="F50" s="78">
        <v>1</v>
      </c>
      <c r="G50" s="73">
        <v>32972.49</v>
      </c>
      <c r="H50" s="78"/>
      <c r="I50" s="73"/>
      <c r="J50" s="78">
        <f t="shared" si="10"/>
        <v>16</v>
      </c>
      <c r="K50" s="93">
        <f t="shared" si="10"/>
        <v>320957.56999999995</v>
      </c>
      <c r="L50" s="87">
        <f>J50/$J$78</f>
        <v>1.0520571003991242E-2</v>
      </c>
      <c r="M50" s="88">
        <f>K50/$K$78</f>
        <v>4.5642978748271657E-3</v>
      </c>
      <c r="O50" s="259"/>
    </row>
    <row r="51" spans="1:15" x14ac:dyDescent="0.2">
      <c r="A51" s="57" t="s">
        <v>44</v>
      </c>
      <c r="B51" s="83"/>
      <c r="C51" s="73"/>
      <c r="D51" s="78"/>
      <c r="E51" s="73"/>
      <c r="F51" s="78"/>
      <c r="G51" s="73"/>
      <c r="H51" s="78"/>
      <c r="I51" s="73"/>
      <c r="J51" s="78"/>
      <c r="K51" s="93"/>
      <c r="L51" s="87"/>
      <c r="M51" s="88"/>
      <c r="O51" s="259"/>
    </row>
    <row r="52" spans="1:15" x14ac:dyDescent="0.2">
      <c r="A52" s="138" t="s">
        <v>70</v>
      </c>
      <c r="B52" s="83"/>
      <c r="C52" s="73"/>
      <c r="D52" s="78"/>
      <c r="E52" s="73"/>
      <c r="F52" s="78"/>
      <c r="G52" s="73"/>
      <c r="H52" s="78"/>
      <c r="I52" s="73"/>
      <c r="J52" s="78"/>
      <c r="K52" s="93"/>
      <c r="L52" s="87"/>
      <c r="M52" s="88"/>
      <c r="O52" s="259"/>
    </row>
    <row r="53" spans="1:15" x14ac:dyDescent="0.2">
      <c r="A53" s="138" t="s">
        <v>69</v>
      </c>
      <c r="B53" s="83"/>
      <c r="C53" s="73"/>
      <c r="D53" s="78"/>
      <c r="E53" s="73"/>
      <c r="F53" s="78"/>
      <c r="G53" s="73"/>
      <c r="H53" s="78"/>
      <c r="I53" s="73"/>
      <c r="J53" s="78"/>
      <c r="K53" s="93"/>
      <c r="L53" s="87"/>
      <c r="M53" s="88"/>
      <c r="O53" s="259"/>
    </row>
    <row r="54" spans="1:15" x14ac:dyDescent="0.2">
      <c r="A54" s="61" t="s">
        <v>38</v>
      </c>
      <c r="B54" s="82">
        <f t="shared" ref="B54:M54" si="11">SUM(B47:B53)</f>
        <v>80.06</v>
      </c>
      <c r="C54" s="74">
        <f t="shared" si="11"/>
        <v>3903432.18</v>
      </c>
      <c r="D54" s="79">
        <f t="shared" si="11"/>
        <v>291.40809999999999</v>
      </c>
      <c r="E54" s="74">
        <f t="shared" si="11"/>
        <v>17701491.289999999</v>
      </c>
      <c r="F54" s="79">
        <f t="shared" si="11"/>
        <v>10.48</v>
      </c>
      <c r="G54" s="74">
        <f t="shared" si="11"/>
        <v>479938.07</v>
      </c>
      <c r="H54" s="79">
        <f t="shared" si="11"/>
        <v>26.351899999999997</v>
      </c>
      <c r="I54" s="74">
        <f t="shared" si="11"/>
        <v>1264895.4200000002</v>
      </c>
      <c r="J54" s="79">
        <f t="shared" si="11"/>
        <v>408.3</v>
      </c>
      <c r="K54" s="274">
        <f t="shared" si="11"/>
        <v>23349756.960000001</v>
      </c>
      <c r="L54" s="89">
        <f t="shared" si="11"/>
        <v>0.26847182130810149</v>
      </c>
      <c r="M54" s="90">
        <f t="shared" si="11"/>
        <v>0.33205400349416536</v>
      </c>
      <c r="O54" s="259"/>
    </row>
    <row r="55" spans="1:15" x14ac:dyDescent="0.2">
      <c r="A55" s="28"/>
      <c r="B55" s="233"/>
      <c r="C55" s="199"/>
      <c r="D55" s="242"/>
      <c r="E55" s="204"/>
      <c r="F55" s="242"/>
      <c r="G55" s="204"/>
      <c r="H55" s="242"/>
      <c r="I55" s="204"/>
      <c r="J55" s="242"/>
      <c r="K55" s="204"/>
      <c r="L55" s="249"/>
      <c r="M55" s="209"/>
      <c r="O55" s="259"/>
    </row>
    <row r="56" spans="1:15" x14ac:dyDescent="0.2">
      <c r="A56" s="447" t="s">
        <v>11</v>
      </c>
      <c r="B56" s="448"/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9"/>
      <c r="O56" s="260"/>
    </row>
    <row r="57" spans="1:15" x14ac:dyDescent="0.2">
      <c r="A57" s="58" t="s">
        <v>12</v>
      </c>
      <c r="B57" s="83"/>
      <c r="C57" s="73"/>
      <c r="D57" s="78">
        <v>346.9</v>
      </c>
      <c r="E57" s="73">
        <v>24658861.500000004</v>
      </c>
      <c r="F57" s="78"/>
      <c r="G57" s="73"/>
      <c r="H57" s="78">
        <v>0.25</v>
      </c>
      <c r="I57" s="73">
        <v>16730</v>
      </c>
      <c r="J57" s="78">
        <f>SUM(B57,D57,F57,H57)</f>
        <v>347.15</v>
      </c>
      <c r="K57" s="93">
        <f>SUM(C57,E57,G57,I57)</f>
        <v>24675591.500000004</v>
      </c>
      <c r="L57" s="87">
        <f>J57/$J$78</f>
        <v>0.22826351400222247</v>
      </c>
      <c r="M57" s="88">
        <f>K57/$K$78</f>
        <v>0.3509085323756449</v>
      </c>
      <c r="O57" s="261"/>
    </row>
    <row r="58" spans="1:15" x14ac:dyDescent="0.2">
      <c r="A58" s="57" t="s">
        <v>13</v>
      </c>
      <c r="B58" s="83"/>
      <c r="C58" s="73"/>
      <c r="D58" s="78">
        <v>46.599999999999994</v>
      </c>
      <c r="E58" s="73">
        <v>1960448</v>
      </c>
      <c r="F58" s="78"/>
      <c r="G58" s="73"/>
      <c r="H58" s="78"/>
      <c r="I58" s="73"/>
      <c r="J58" s="78">
        <f t="shared" ref="J58:K64" si="12">SUM(B58,D58,F58,H58)</f>
        <v>46.599999999999994</v>
      </c>
      <c r="K58" s="93">
        <f t="shared" si="12"/>
        <v>1960448</v>
      </c>
      <c r="L58" s="87">
        <f>J58/$J$78</f>
        <v>3.0641163049124488E-2</v>
      </c>
      <c r="M58" s="88">
        <f>K58/$K$78</f>
        <v>2.7879288343656043E-2</v>
      </c>
      <c r="O58" s="259"/>
    </row>
    <row r="59" spans="1:15" x14ac:dyDescent="0.2">
      <c r="A59" s="57" t="s">
        <v>14</v>
      </c>
      <c r="B59" s="83"/>
      <c r="C59" s="73"/>
      <c r="D59" s="78">
        <v>55.580000000000041</v>
      </c>
      <c r="E59" s="73">
        <v>1491090.81</v>
      </c>
      <c r="F59" s="78">
        <v>6.89</v>
      </c>
      <c r="G59" s="73">
        <v>165107.5</v>
      </c>
      <c r="H59" s="78">
        <v>0.4</v>
      </c>
      <c r="I59" s="73">
        <v>7998</v>
      </c>
      <c r="J59" s="78">
        <f t="shared" si="12"/>
        <v>62.87000000000004</v>
      </c>
      <c r="K59" s="93">
        <f t="shared" si="12"/>
        <v>1664196.31</v>
      </c>
      <c r="L59" s="87">
        <f>J59/$J$78</f>
        <v>4.1339268688808113E-2</v>
      </c>
      <c r="M59" s="88">
        <f>K59/$K$78</f>
        <v>2.366632973021391E-2</v>
      </c>
      <c r="O59" s="259"/>
    </row>
    <row r="60" spans="1:15" x14ac:dyDescent="0.2">
      <c r="A60" s="57" t="s">
        <v>15</v>
      </c>
      <c r="B60" s="83"/>
      <c r="C60" s="73"/>
      <c r="D60" s="78">
        <v>25</v>
      </c>
      <c r="E60" s="73">
        <v>1844452.3</v>
      </c>
      <c r="F60" s="78"/>
      <c r="G60" s="73"/>
      <c r="H60" s="78"/>
      <c r="I60" s="73"/>
      <c r="J60" s="78">
        <f t="shared" si="12"/>
        <v>25</v>
      </c>
      <c r="K60" s="93">
        <f t="shared" si="12"/>
        <v>1844452.3</v>
      </c>
      <c r="L60" s="87">
        <f>J60/$J$78</f>
        <v>1.6438392193736315E-2</v>
      </c>
      <c r="M60" s="88">
        <f>K60/$K$78</f>
        <v>2.6229727851909145E-2</v>
      </c>
      <c r="O60" s="259"/>
    </row>
    <row r="61" spans="1:15" x14ac:dyDescent="0.2">
      <c r="A61" s="6" t="s">
        <v>16</v>
      </c>
      <c r="B61" s="83"/>
      <c r="C61" s="73"/>
      <c r="D61" s="80">
        <v>2</v>
      </c>
      <c r="E61" s="77">
        <v>130000</v>
      </c>
      <c r="F61" s="78"/>
      <c r="G61" s="73"/>
      <c r="H61" s="78"/>
      <c r="I61" s="73"/>
      <c r="J61" s="78">
        <f t="shared" si="12"/>
        <v>2</v>
      </c>
      <c r="K61" s="93">
        <f t="shared" si="12"/>
        <v>130000</v>
      </c>
      <c r="L61" s="87">
        <f>J61/$J$78</f>
        <v>1.3150713754989053E-3</v>
      </c>
      <c r="M61" s="88">
        <f>K61/$K$78</f>
        <v>1.8487139085939979E-3</v>
      </c>
      <c r="O61" s="259"/>
    </row>
    <row r="62" spans="1:15" x14ac:dyDescent="0.2">
      <c r="A62" s="58" t="s">
        <v>17</v>
      </c>
      <c r="B62" s="83"/>
      <c r="C62" s="73"/>
      <c r="D62" s="78"/>
      <c r="E62" s="73"/>
      <c r="F62" s="78"/>
      <c r="G62" s="73"/>
      <c r="H62" s="78"/>
      <c r="I62" s="73"/>
      <c r="J62" s="78"/>
      <c r="K62" s="93"/>
      <c r="L62" s="87"/>
      <c r="M62" s="88"/>
      <c r="O62" s="261"/>
    </row>
    <row r="63" spans="1:15" x14ac:dyDescent="0.2">
      <c r="A63" s="148" t="s">
        <v>90</v>
      </c>
      <c r="B63" s="83"/>
      <c r="C63" s="73"/>
      <c r="D63" s="78"/>
      <c r="E63" s="73"/>
      <c r="F63" s="78"/>
      <c r="G63" s="73"/>
      <c r="H63" s="78"/>
      <c r="I63" s="73"/>
      <c r="J63" s="78"/>
      <c r="K63" s="93"/>
      <c r="L63" s="87"/>
      <c r="M63" s="88"/>
      <c r="O63" s="261"/>
    </row>
    <row r="64" spans="1:15" x14ac:dyDescent="0.2">
      <c r="A64" s="58" t="s">
        <v>18</v>
      </c>
      <c r="B64" s="83"/>
      <c r="C64" s="73"/>
      <c r="D64" s="78">
        <v>29.2</v>
      </c>
      <c r="E64" s="73">
        <v>1162666</v>
      </c>
      <c r="F64" s="78">
        <v>1</v>
      </c>
      <c r="G64" s="73">
        <v>46000</v>
      </c>
      <c r="H64" s="78"/>
      <c r="I64" s="73"/>
      <c r="J64" s="78">
        <f t="shared" si="12"/>
        <v>30.2</v>
      </c>
      <c r="K64" s="93">
        <f t="shared" si="12"/>
        <v>1208666</v>
      </c>
      <c r="L64" s="87">
        <f>J64/$J$78</f>
        <v>1.9857577770033469E-2</v>
      </c>
      <c r="M64" s="88">
        <f>K64/$K$78</f>
        <v>1.7188289577266716E-2</v>
      </c>
      <c r="O64" s="261"/>
    </row>
    <row r="65" spans="1:15" x14ac:dyDescent="0.2">
      <c r="A65" s="14" t="s">
        <v>45</v>
      </c>
      <c r="B65" s="83"/>
      <c r="C65" s="73"/>
      <c r="D65" s="78"/>
      <c r="E65" s="73"/>
      <c r="F65" s="78"/>
      <c r="G65" s="73"/>
      <c r="H65" s="78"/>
      <c r="I65" s="73"/>
      <c r="J65" s="78"/>
      <c r="K65" s="93"/>
      <c r="L65" s="87"/>
      <c r="M65" s="88"/>
      <c r="O65" s="260"/>
    </row>
    <row r="66" spans="1:15" x14ac:dyDescent="0.2">
      <c r="A66" s="153" t="s">
        <v>71</v>
      </c>
      <c r="B66" s="83"/>
      <c r="C66" s="73"/>
      <c r="D66" s="78">
        <v>28.310000000000009</v>
      </c>
      <c r="E66" s="73">
        <v>447646</v>
      </c>
      <c r="F66" s="78">
        <v>2.6</v>
      </c>
      <c r="G66" s="73">
        <v>55885</v>
      </c>
      <c r="H66" s="78"/>
      <c r="I66" s="73"/>
      <c r="J66" s="78">
        <f t="shared" ref="J66" si="13">SUM(B66,D66,F66,H66)</f>
        <v>30.910000000000011</v>
      </c>
      <c r="K66" s="93">
        <f t="shared" ref="K66" si="14">SUM(C66,E66,G66,I66)</f>
        <v>503531</v>
      </c>
      <c r="L66" s="87">
        <f>J66/$J$78</f>
        <v>2.0324428108335589E-2</v>
      </c>
      <c r="M66" s="88">
        <f>K66/$K$78</f>
        <v>7.1606520239095714E-3</v>
      </c>
      <c r="O66" s="262"/>
    </row>
    <row r="67" spans="1:15" x14ac:dyDescent="0.2">
      <c r="A67" s="61" t="s">
        <v>38</v>
      </c>
      <c r="B67" s="82"/>
      <c r="C67" s="74"/>
      <c r="D67" s="79">
        <f t="shared" ref="D67:M67" si="15">SUM(D57:D66)</f>
        <v>533.59</v>
      </c>
      <c r="E67" s="74">
        <f t="shared" si="15"/>
        <v>31695164.610000003</v>
      </c>
      <c r="F67" s="79">
        <f t="shared" si="15"/>
        <v>10.49</v>
      </c>
      <c r="G67" s="74">
        <f t="shared" si="15"/>
        <v>266992.5</v>
      </c>
      <c r="H67" s="79">
        <f t="shared" si="15"/>
        <v>0.65</v>
      </c>
      <c r="I67" s="74">
        <f t="shared" si="15"/>
        <v>24728</v>
      </c>
      <c r="J67" s="79">
        <f t="shared" si="15"/>
        <v>544.73</v>
      </c>
      <c r="K67" s="74">
        <f t="shared" si="15"/>
        <v>31986885.110000003</v>
      </c>
      <c r="L67" s="89">
        <f t="shared" si="15"/>
        <v>0.35817941518775931</v>
      </c>
      <c r="M67" s="90">
        <f t="shared" si="15"/>
        <v>0.45488153381119428</v>
      </c>
      <c r="O67" s="260"/>
    </row>
    <row r="68" spans="1:15" x14ac:dyDescent="0.2">
      <c r="A68" s="28"/>
      <c r="B68" s="234"/>
      <c r="C68" s="199"/>
      <c r="D68" s="242"/>
      <c r="E68" s="204"/>
      <c r="F68" s="242"/>
      <c r="G68" s="204"/>
      <c r="H68" s="242"/>
      <c r="I68" s="204"/>
      <c r="J68" s="242"/>
      <c r="K68" s="204"/>
      <c r="L68" s="249"/>
      <c r="M68" s="209"/>
      <c r="O68" s="260"/>
    </row>
    <row r="69" spans="1:15" x14ac:dyDescent="0.2">
      <c r="A69" s="447" t="s">
        <v>41</v>
      </c>
      <c r="B69" s="448"/>
      <c r="C69" s="448"/>
      <c r="D69" s="448"/>
      <c r="E69" s="448"/>
      <c r="F69" s="448"/>
      <c r="G69" s="448"/>
      <c r="H69" s="448"/>
      <c r="I69" s="448"/>
      <c r="J69" s="448"/>
      <c r="K69" s="448"/>
      <c r="L69" s="448"/>
      <c r="M69" s="449"/>
    </row>
    <row r="70" spans="1:15" x14ac:dyDescent="0.2">
      <c r="A70" s="2" t="s">
        <v>20</v>
      </c>
      <c r="B70" s="83">
        <v>24.34</v>
      </c>
      <c r="C70" s="73">
        <v>606872.5</v>
      </c>
      <c r="D70" s="78">
        <v>239.93</v>
      </c>
      <c r="E70" s="73">
        <v>6491794.4000000004</v>
      </c>
      <c r="F70" s="78">
        <v>5.45</v>
      </c>
      <c r="G70" s="73">
        <v>150149.01999999999</v>
      </c>
      <c r="H70" s="78">
        <v>9.5500000000000007</v>
      </c>
      <c r="I70" s="73">
        <v>235112.46999999997</v>
      </c>
      <c r="J70" s="78">
        <f>SUM(B70,D70,F70,H70)</f>
        <v>279.27</v>
      </c>
      <c r="K70" s="93">
        <f>SUM(C70,E70,G70,I70)</f>
        <v>7483928.3899999997</v>
      </c>
      <c r="L70" s="87">
        <f>J70/$J$78</f>
        <v>0.18362999151778964</v>
      </c>
      <c r="M70" s="88">
        <f t="shared" ref="M70:M75" si="16">K70/$K$78</f>
        <v>0.10642801927318835</v>
      </c>
    </row>
    <row r="71" spans="1:15" x14ac:dyDescent="0.2">
      <c r="A71" s="2" t="s">
        <v>21</v>
      </c>
      <c r="B71" s="83"/>
      <c r="C71" s="73"/>
      <c r="D71" s="78"/>
      <c r="E71" s="73"/>
      <c r="F71" s="78"/>
      <c r="G71" s="73"/>
      <c r="H71" s="78"/>
      <c r="I71" s="73"/>
      <c r="J71" s="78"/>
      <c r="K71" s="93"/>
      <c r="L71" s="87"/>
      <c r="M71" s="88"/>
    </row>
    <row r="72" spans="1:15" x14ac:dyDescent="0.2">
      <c r="A72" s="2" t="s">
        <v>22</v>
      </c>
      <c r="B72" s="83"/>
      <c r="C72" s="73"/>
      <c r="D72" s="78">
        <v>24</v>
      </c>
      <c r="E72" s="73">
        <v>946732.8</v>
      </c>
      <c r="F72" s="78"/>
      <c r="G72" s="73"/>
      <c r="H72" s="78"/>
      <c r="I72" s="73"/>
      <c r="J72" s="78">
        <f t="shared" ref="J72:K75" si="17">SUM(B72,D72,F72,H72)</f>
        <v>24</v>
      </c>
      <c r="K72" s="93">
        <f t="shared" si="17"/>
        <v>946732.8</v>
      </c>
      <c r="L72" s="87">
        <f t="shared" ref="L72:L75" si="18">J72/$J$78</f>
        <v>1.5780856505986863E-2</v>
      </c>
      <c r="M72" s="88">
        <f t="shared" si="16"/>
        <v>1.3463369962170305E-2</v>
      </c>
    </row>
    <row r="73" spans="1:15" x14ac:dyDescent="0.2">
      <c r="A73" s="2" t="s">
        <v>23</v>
      </c>
      <c r="B73" s="83">
        <v>72.599999999999994</v>
      </c>
      <c r="C73" s="73">
        <v>1534076.7</v>
      </c>
      <c r="D73" s="78">
        <v>100.4</v>
      </c>
      <c r="E73" s="73">
        <v>2194986.2999999998</v>
      </c>
      <c r="F73" s="78">
        <v>4.8</v>
      </c>
      <c r="G73" s="73">
        <v>104594.1</v>
      </c>
      <c r="H73" s="78">
        <v>1</v>
      </c>
      <c r="I73" s="73">
        <v>26227.5</v>
      </c>
      <c r="J73" s="78">
        <f t="shared" si="17"/>
        <v>178.8</v>
      </c>
      <c r="K73" s="93">
        <f t="shared" si="17"/>
        <v>3859884.6</v>
      </c>
      <c r="L73" s="87">
        <f t="shared" si="18"/>
        <v>0.11756738096960213</v>
      </c>
      <c r="M73" s="88">
        <f t="shared" si="16"/>
        <v>5.4890941119906E-2</v>
      </c>
    </row>
    <row r="74" spans="1:15" x14ac:dyDescent="0.2">
      <c r="A74" s="2" t="s">
        <v>24</v>
      </c>
      <c r="B74" s="83">
        <v>18</v>
      </c>
      <c r="C74" s="73">
        <v>542061</v>
      </c>
      <c r="D74" s="78">
        <v>35</v>
      </c>
      <c r="E74" s="73">
        <v>1119105</v>
      </c>
      <c r="F74" s="78"/>
      <c r="G74" s="73"/>
      <c r="H74" s="78"/>
      <c r="I74" s="73"/>
      <c r="J74" s="78">
        <f t="shared" si="17"/>
        <v>53</v>
      </c>
      <c r="K74" s="93">
        <f t="shared" si="17"/>
        <v>1661166</v>
      </c>
      <c r="L74" s="87">
        <f t="shared" si="18"/>
        <v>3.4849391450720989E-2</v>
      </c>
      <c r="M74" s="88">
        <f t="shared" si="16"/>
        <v>2.3623236066795821E-2</v>
      </c>
    </row>
    <row r="75" spans="1:15" x14ac:dyDescent="0.2">
      <c r="A75" s="27" t="s">
        <v>25</v>
      </c>
      <c r="B75" s="83">
        <v>8</v>
      </c>
      <c r="C75" s="73">
        <v>253578</v>
      </c>
      <c r="D75" s="78">
        <v>17</v>
      </c>
      <c r="E75" s="73">
        <v>558714</v>
      </c>
      <c r="F75" s="78">
        <v>5.93</v>
      </c>
      <c r="G75" s="73">
        <v>161881.20000000001</v>
      </c>
      <c r="H75" s="78">
        <v>1.8</v>
      </c>
      <c r="I75" s="73">
        <v>56628</v>
      </c>
      <c r="J75" s="78">
        <f t="shared" si="17"/>
        <v>32.729999999999997</v>
      </c>
      <c r="K75" s="93">
        <f t="shared" si="17"/>
        <v>1030801.2</v>
      </c>
      <c r="L75" s="87">
        <f t="shared" si="18"/>
        <v>2.1521143060039584E-2</v>
      </c>
      <c r="M75" s="88">
        <f t="shared" si="16"/>
        <v>1.465889627257987E-2</v>
      </c>
    </row>
    <row r="76" spans="1:15" x14ac:dyDescent="0.2">
      <c r="A76" s="61" t="s">
        <v>38</v>
      </c>
      <c r="B76" s="82">
        <f>SUM(B70:B75)</f>
        <v>122.94</v>
      </c>
      <c r="C76" s="74">
        <f t="shared" ref="C76:L76" si="19">SUM(C70:C75)</f>
        <v>2936588.2</v>
      </c>
      <c r="D76" s="79">
        <f>SUM(D70:D75)</f>
        <v>416.33000000000004</v>
      </c>
      <c r="E76" s="74">
        <f t="shared" si="19"/>
        <v>11311332.5</v>
      </c>
      <c r="F76" s="79">
        <f>SUM(F70:F75)</f>
        <v>16.18</v>
      </c>
      <c r="G76" s="74">
        <f t="shared" si="19"/>
        <v>416624.32</v>
      </c>
      <c r="H76" s="79">
        <f>SUM(H70:H75)</f>
        <v>12.350000000000001</v>
      </c>
      <c r="I76" s="74">
        <f t="shared" si="19"/>
        <v>317967.96999999997</v>
      </c>
      <c r="J76" s="79">
        <f>SUM(J70:J75)</f>
        <v>567.79999999999995</v>
      </c>
      <c r="K76" s="94">
        <f t="shared" si="19"/>
        <v>14982512.989999998</v>
      </c>
      <c r="L76" s="91">
        <f t="shared" si="19"/>
        <v>0.3733487635041392</v>
      </c>
      <c r="M76" s="92">
        <f>SUM(M70:M75)</f>
        <v>0.21306446269464033</v>
      </c>
    </row>
    <row r="77" spans="1:15" x14ac:dyDescent="0.2">
      <c r="A77" s="17"/>
      <c r="B77" s="235"/>
      <c r="C77" s="75"/>
      <c r="D77" s="99"/>
      <c r="E77" s="205"/>
      <c r="F77" s="99"/>
      <c r="G77" s="205"/>
      <c r="H77" s="99"/>
      <c r="I77" s="205"/>
      <c r="J77" s="99"/>
      <c r="K77" s="205"/>
      <c r="L77" s="227"/>
      <c r="M77" s="228"/>
    </row>
    <row r="78" spans="1:15" x14ac:dyDescent="0.2">
      <c r="A78" s="63" t="s">
        <v>26</v>
      </c>
      <c r="B78" s="236">
        <f t="shared" ref="B78:M78" si="20">SUM(B54,B67,B76)</f>
        <v>203</v>
      </c>
      <c r="C78" s="76">
        <f t="shared" si="20"/>
        <v>6840020.3800000008</v>
      </c>
      <c r="D78" s="81">
        <f t="shared" si="20"/>
        <v>1241.3281000000002</v>
      </c>
      <c r="E78" s="76">
        <f t="shared" si="20"/>
        <v>60707988.400000006</v>
      </c>
      <c r="F78" s="81">
        <f t="shared" si="20"/>
        <v>37.15</v>
      </c>
      <c r="G78" s="76">
        <f t="shared" si="20"/>
        <v>1163554.8900000001</v>
      </c>
      <c r="H78" s="81">
        <f t="shared" si="20"/>
        <v>39.351900000000001</v>
      </c>
      <c r="I78" s="76">
        <f t="shared" si="20"/>
        <v>1607591.3900000001</v>
      </c>
      <c r="J78" s="81">
        <f t="shared" si="20"/>
        <v>1520.83</v>
      </c>
      <c r="K78" s="95">
        <f t="shared" si="20"/>
        <v>70319155.060000002</v>
      </c>
      <c r="L78" s="229">
        <f t="shared" si="20"/>
        <v>1</v>
      </c>
      <c r="M78" s="214">
        <f t="shared" si="20"/>
        <v>1</v>
      </c>
    </row>
    <row r="79" spans="1:15" x14ac:dyDescent="0.2">
      <c r="A79" s="50"/>
      <c r="B79" s="233"/>
      <c r="C79" s="199"/>
      <c r="D79" s="243"/>
      <c r="E79" s="120"/>
      <c r="F79" s="243"/>
      <c r="G79" s="120"/>
      <c r="H79" s="243"/>
      <c r="I79" s="207"/>
      <c r="J79" s="243"/>
      <c r="K79" s="207"/>
      <c r="L79" s="249"/>
      <c r="M79" s="209"/>
    </row>
    <row r="80" spans="1:15" ht="15" thickBot="1" x14ac:dyDescent="0.25">
      <c r="A80" s="68" t="s">
        <v>39</v>
      </c>
      <c r="B80" s="84">
        <f>B78/$J$78</f>
        <v>0.13347974461313888</v>
      </c>
      <c r="C80" s="86">
        <f>C78/$K$78</f>
        <v>9.727108316594156E-2</v>
      </c>
      <c r="D80" s="86">
        <f>D78/$J$78</f>
        <v>0.81621752595622143</v>
      </c>
      <c r="E80" s="86">
        <f>E78/$K$78</f>
        <v>0.86332078859879302</v>
      </c>
      <c r="F80" s="100">
        <f>F78/$J$78</f>
        <v>2.4427450799892163E-2</v>
      </c>
      <c r="G80" s="86">
        <f>G78/$K$78</f>
        <v>1.6546770065811994E-2</v>
      </c>
      <c r="H80" s="101">
        <f>H78/$J$78</f>
        <v>2.5875278630747685E-2</v>
      </c>
      <c r="I80" s="86">
        <f>I78/$K$78</f>
        <v>2.2861358169453522E-2</v>
      </c>
      <c r="J80" s="86">
        <f>J78/$J$78</f>
        <v>1</v>
      </c>
      <c r="K80" s="86">
        <f>K78/$K$78</f>
        <v>1</v>
      </c>
      <c r="L80" s="250"/>
      <c r="M80" s="211"/>
    </row>
    <row r="81" spans="1:19" ht="4" customHeight="1" x14ac:dyDescent="0.2">
      <c r="A81" s="18"/>
      <c r="B81" s="237"/>
      <c r="C81" s="200"/>
      <c r="D81" s="237"/>
      <c r="E81" s="203"/>
      <c r="F81" s="237"/>
      <c r="G81" s="203"/>
      <c r="H81" s="237"/>
      <c r="I81" s="200"/>
      <c r="J81" s="248"/>
      <c r="K81" s="208"/>
      <c r="L81" s="251"/>
      <c r="M81" s="212"/>
    </row>
    <row r="82" spans="1:19" x14ac:dyDescent="0.2">
      <c r="A82" s="286" t="s">
        <v>82</v>
      </c>
      <c r="B82" s="238"/>
      <c r="D82" s="238"/>
      <c r="E82" s="201"/>
      <c r="F82" s="238"/>
      <c r="G82" s="201"/>
      <c r="H82" s="238"/>
      <c r="I82" s="201"/>
      <c r="J82" s="248"/>
      <c r="K82" s="208"/>
      <c r="L82" s="251"/>
      <c r="M82" s="212"/>
      <c r="R82" s="258"/>
      <c r="S82" s="258"/>
    </row>
    <row r="83" spans="1:19" x14ac:dyDescent="0.2">
      <c r="A83" s="286" t="s">
        <v>83</v>
      </c>
      <c r="B83" s="238"/>
      <c r="D83" s="238"/>
      <c r="E83" s="201"/>
      <c r="F83" s="238"/>
      <c r="G83" s="201"/>
      <c r="H83" s="238"/>
      <c r="I83" s="201"/>
      <c r="J83" s="248"/>
      <c r="K83" s="208"/>
      <c r="L83" s="251"/>
      <c r="M83" s="212"/>
      <c r="R83" s="258"/>
      <c r="S83" s="258"/>
    </row>
    <row r="84" spans="1:19" x14ac:dyDescent="0.2">
      <c r="A84" s="286" t="s">
        <v>81</v>
      </c>
      <c r="B84" s="238"/>
      <c r="D84" s="238"/>
      <c r="E84" s="201"/>
      <c r="F84" s="238"/>
      <c r="G84" s="201"/>
      <c r="H84" s="238"/>
      <c r="I84" s="201"/>
      <c r="J84" s="248"/>
      <c r="K84" s="208"/>
      <c r="L84" s="251"/>
      <c r="M84" s="212"/>
      <c r="R84" s="258"/>
      <c r="S84" s="258"/>
    </row>
    <row r="85" spans="1:19" ht="5" customHeight="1" x14ac:dyDescent="0.2">
      <c r="A85" s="285"/>
      <c r="B85" s="238"/>
      <c r="D85" s="238"/>
      <c r="E85" s="201"/>
      <c r="F85" s="238"/>
      <c r="G85" s="201"/>
      <c r="H85" s="238"/>
      <c r="I85" s="201"/>
      <c r="J85" s="248"/>
      <c r="K85" s="208"/>
      <c r="L85" s="251"/>
      <c r="M85" s="212"/>
      <c r="R85" s="258"/>
      <c r="S85" s="258"/>
    </row>
    <row r="86" spans="1:19" x14ac:dyDescent="0.2">
      <c r="A86" s="12" t="s">
        <v>27</v>
      </c>
      <c r="B86" s="238"/>
      <c r="D86" s="238"/>
      <c r="E86" s="201"/>
      <c r="F86" s="238"/>
      <c r="G86" s="201"/>
      <c r="H86" s="238"/>
      <c r="I86" s="201"/>
      <c r="J86" s="248"/>
      <c r="K86" s="208"/>
      <c r="L86" s="251"/>
      <c r="M86" s="212"/>
    </row>
    <row r="87" spans="1:19" x14ac:dyDescent="0.2">
      <c r="A87" s="12" t="s">
        <v>62</v>
      </c>
      <c r="B87" s="238"/>
      <c r="D87" s="238"/>
      <c r="E87" s="201"/>
      <c r="F87" s="244"/>
      <c r="G87" s="206"/>
      <c r="H87" s="248"/>
      <c r="I87" s="208"/>
      <c r="J87" s="238"/>
      <c r="K87" s="201"/>
      <c r="L87" s="238"/>
      <c r="M87" s="212"/>
    </row>
    <row r="88" spans="1:19" x14ac:dyDescent="0.2">
      <c r="A88" s="13" t="s">
        <v>63</v>
      </c>
      <c r="B88" s="238"/>
      <c r="D88" s="238"/>
      <c r="E88" s="201"/>
      <c r="F88" s="238"/>
      <c r="G88" s="201"/>
      <c r="H88" s="238"/>
      <c r="I88" s="201"/>
      <c r="J88" s="237"/>
      <c r="K88" s="200"/>
      <c r="L88" s="252"/>
      <c r="M88" s="212"/>
    </row>
    <row r="89" spans="1:19" x14ac:dyDescent="0.2">
      <c r="A89" s="12" t="s">
        <v>29</v>
      </c>
    </row>
    <row r="90" spans="1:19" x14ac:dyDescent="0.2">
      <c r="A90" s="12" t="s">
        <v>50</v>
      </c>
    </row>
    <row r="91" spans="1:19" x14ac:dyDescent="0.2">
      <c r="A91" s="12" t="s">
        <v>51</v>
      </c>
    </row>
    <row r="92" spans="1:19" x14ac:dyDescent="0.2">
      <c r="A92" s="12" t="s">
        <v>64</v>
      </c>
    </row>
    <row r="93" spans="1:19" x14ac:dyDescent="0.2">
      <c r="A93" s="13"/>
    </row>
    <row r="94" spans="1:19" x14ac:dyDescent="0.2">
      <c r="A94" s="12"/>
    </row>
    <row r="95" spans="1:19" x14ac:dyDescent="0.2">
      <c r="A95" s="12"/>
    </row>
  </sheetData>
  <mergeCells count="24">
    <mergeCell ref="A46:M46"/>
    <mergeCell ref="A56:M56"/>
    <mergeCell ref="A69:M69"/>
    <mergeCell ref="A3:A5"/>
    <mergeCell ref="A43:A45"/>
    <mergeCell ref="A29:S29"/>
    <mergeCell ref="L43:M44"/>
    <mergeCell ref="A6:S6"/>
    <mergeCell ref="A16:S16"/>
    <mergeCell ref="B43:C44"/>
    <mergeCell ref="D43:E44"/>
    <mergeCell ref="F43:G44"/>
    <mergeCell ref="H43:I44"/>
    <mergeCell ref="J43:K44"/>
    <mergeCell ref="A1:S1"/>
    <mergeCell ref="N3:O4"/>
    <mergeCell ref="B3:C4"/>
    <mergeCell ref="D3:E4"/>
    <mergeCell ref="F3:G4"/>
    <mergeCell ref="H3:I4"/>
    <mergeCell ref="J3:K4"/>
    <mergeCell ref="L3:M4"/>
    <mergeCell ref="P3:Q4"/>
    <mergeCell ref="R3:S4"/>
  </mergeCells>
  <pageMargins left="0.25" right="0.25" top="0.35" bottom="0.25" header="0.3" footer="0.2"/>
  <pageSetup paperSize="17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95"/>
  <sheetViews>
    <sheetView workbookViewId="0">
      <selection sqref="A1:S1"/>
    </sheetView>
  </sheetViews>
  <sheetFormatPr baseColWidth="10" defaultColWidth="9.1640625" defaultRowHeight="14" x14ac:dyDescent="0.2"/>
  <cols>
    <col min="1" max="1" width="24.6640625" style="1" customWidth="1"/>
    <col min="2" max="2" width="6.83203125" style="239" bestFit="1" customWidth="1"/>
    <col min="3" max="3" width="9.83203125" style="202" bestFit="1" customWidth="1"/>
    <col min="4" max="4" width="6.83203125" style="239" bestFit="1" customWidth="1"/>
    <col min="5" max="5" width="9.83203125" style="202" bestFit="1" customWidth="1"/>
    <col min="6" max="6" width="5.6640625" style="239" bestFit="1" customWidth="1"/>
    <col min="7" max="7" width="8.83203125" style="202" bestFit="1" customWidth="1"/>
    <col min="8" max="8" width="4.6640625" style="239" bestFit="1" customWidth="1"/>
    <col min="9" max="9" width="8.83203125" style="202" bestFit="1" customWidth="1"/>
    <col min="10" max="10" width="6.83203125" style="239" bestFit="1" customWidth="1"/>
    <col min="11" max="11" width="9.83203125" style="202" bestFit="1" customWidth="1"/>
    <col min="12" max="12" width="6.6640625" style="239" bestFit="1" customWidth="1"/>
    <col min="13" max="13" width="8.83203125" style="202" bestFit="1" customWidth="1"/>
    <col min="14" max="14" width="4.6640625" style="239" bestFit="1" customWidth="1"/>
    <col min="15" max="15" width="8.83203125" style="202" customWidth="1"/>
    <col min="16" max="16" width="6.83203125" style="239" bestFit="1" customWidth="1"/>
    <col min="17" max="17" width="9.83203125" style="202" bestFit="1" customWidth="1"/>
    <col min="18" max="19" width="6.6640625" style="278" bestFit="1" customWidth="1"/>
    <col min="20" max="16384" width="9.1640625" style="1"/>
  </cols>
  <sheetData>
    <row r="1" spans="1:21" ht="35" customHeight="1" thickBot="1" x14ac:dyDescent="0.25">
      <c r="A1" s="425" t="s">
        <v>54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</row>
    <row r="2" spans="1:21" x14ac:dyDescent="0.2">
      <c r="A2" s="40"/>
      <c r="B2" s="41"/>
      <c r="C2" s="42"/>
      <c r="D2" s="43"/>
      <c r="E2" s="44"/>
      <c r="F2" s="43"/>
      <c r="G2" s="44"/>
      <c r="H2" s="44"/>
      <c r="I2" s="44"/>
      <c r="J2" s="41"/>
      <c r="K2" s="44"/>
      <c r="L2" s="43"/>
      <c r="M2" s="44"/>
      <c r="N2" s="44"/>
      <c r="O2" s="44"/>
      <c r="P2" s="43"/>
      <c r="Q2" s="44"/>
      <c r="R2" s="45"/>
      <c r="S2" s="46"/>
    </row>
    <row r="3" spans="1:21" ht="14" customHeight="1" x14ac:dyDescent="0.2">
      <c r="A3" s="451" t="s">
        <v>79</v>
      </c>
      <c r="B3" s="490" t="s">
        <v>84</v>
      </c>
      <c r="C3" s="485"/>
      <c r="D3" s="482" t="s">
        <v>47</v>
      </c>
      <c r="E3" s="483"/>
      <c r="F3" s="482" t="s">
        <v>89</v>
      </c>
      <c r="G3" s="483"/>
      <c r="H3" s="482" t="s">
        <v>77</v>
      </c>
      <c r="I3" s="483"/>
      <c r="J3" s="484" t="s">
        <v>85</v>
      </c>
      <c r="K3" s="485"/>
      <c r="L3" s="484" t="s">
        <v>86</v>
      </c>
      <c r="M3" s="485"/>
      <c r="N3" s="486" t="s">
        <v>78</v>
      </c>
      <c r="O3" s="487"/>
      <c r="P3" s="436" t="s">
        <v>87</v>
      </c>
      <c r="Q3" s="437"/>
      <c r="R3" s="440" t="s">
        <v>88</v>
      </c>
      <c r="S3" s="441"/>
    </row>
    <row r="4" spans="1:21" ht="14" customHeight="1" thickBot="1" x14ac:dyDescent="0.25">
      <c r="A4" s="451"/>
      <c r="B4" s="431"/>
      <c r="C4" s="429"/>
      <c r="D4" s="434"/>
      <c r="E4" s="435"/>
      <c r="F4" s="434"/>
      <c r="G4" s="435"/>
      <c r="H4" s="434"/>
      <c r="I4" s="435"/>
      <c r="J4" s="428"/>
      <c r="K4" s="429"/>
      <c r="L4" s="428"/>
      <c r="M4" s="429"/>
      <c r="N4" s="488"/>
      <c r="O4" s="489"/>
      <c r="P4" s="438"/>
      <c r="Q4" s="439"/>
      <c r="R4" s="442"/>
      <c r="S4" s="443"/>
    </row>
    <row r="5" spans="1:21" ht="14" customHeight="1" thickBot="1" x14ac:dyDescent="0.25">
      <c r="A5" s="452"/>
      <c r="B5" s="301" t="s">
        <v>4</v>
      </c>
      <c r="C5" s="302" t="s">
        <v>5</v>
      </c>
      <c r="D5" s="303" t="s">
        <v>4</v>
      </c>
      <c r="E5" s="55" t="s">
        <v>5</v>
      </c>
      <c r="F5" s="303" t="s">
        <v>4</v>
      </c>
      <c r="G5" s="55" t="s">
        <v>5</v>
      </c>
      <c r="H5" s="55" t="s">
        <v>4</v>
      </c>
      <c r="I5" s="55" t="s">
        <v>5</v>
      </c>
      <c r="J5" s="303" t="s">
        <v>4</v>
      </c>
      <c r="K5" s="55" t="s">
        <v>5</v>
      </c>
      <c r="L5" s="303" t="s">
        <v>4</v>
      </c>
      <c r="M5" s="55" t="s">
        <v>5</v>
      </c>
      <c r="N5" s="55" t="s">
        <v>4</v>
      </c>
      <c r="O5" s="55" t="s">
        <v>5</v>
      </c>
      <c r="P5" s="303" t="s">
        <v>4</v>
      </c>
      <c r="Q5" s="304" t="s">
        <v>5</v>
      </c>
      <c r="R5" s="65" t="s">
        <v>4</v>
      </c>
      <c r="S5" s="56" t="s">
        <v>5</v>
      </c>
    </row>
    <row r="6" spans="1:21" x14ac:dyDescent="0.2">
      <c r="A6" s="479" t="s">
        <v>6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1"/>
    </row>
    <row r="7" spans="1:21" x14ac:dyDescent="0.2">
      <c r="A7" s="57" t="s">
        <v>7</v>
      </c>
      <c r="B7" s="102">
        <v>0.6</v>
      </c>
      <c r="C7" s="112">
        <v>14682</v>
      </c>
      <c r="D7" s="104"/>
      <c r="E7" s="112"/>
      <c r="F7" s="104"/>
      <c r="G7" s="112"/>
      <c r="H7" s="104"/>
      <c r="I7" s="112"/>
      <c r="J7" s="104">
        <v>30.4</v>
      </c>
      <c r="K7" s="112">
        <v>1897561</v>
      </c>
      <c r="L7" s="104"/>
      <c r="M7" s="112"/>
      <c r="N7" s="104"/>
      <c r="O7" s="112"/>
      <c r="P7" s="104">
        <f>SUM(B7,D7,F7,H7,J7,L7,N7)</f>
        <v>31</v>
      </c>
      <c r="Q7" s="114">
        <f>SUM(C7,E7,G7,I7,K7,M7,O7)</f>
        <v>1912243</v>
      </c>
      <c r="R7" s="121">
        <f>P7/$P$38</f>
        <v>2.0024132309131262E-2</v>
      </c>
      <c r="S7" s="124">
        <f>Q7/$Q$38</f>
        <v>2.5411194417066754E-2</v>
      </c>
      <c r="U7" s="139"/>
    </row>
    <row r="8" spans="1:21" x14ac:dyDescent="0.2">
      <c r="A8" s="57" t="s">
        <v>8</v>
      </c>
      <c r="B8" s="102">
        <v>23</v>
      </c>
      <c r="C8" s="112">
        <v>3169609.3</v>
      </c>
      <c r="D8" s="104">
        <v>3</v>
      </c>
      <c r="E8" s="112">
        <v>388100</v>
      </c>
      <c r="F8" s="104">
        <v>5</v>
      </c>
      <c r="G8" s="112">
        <v>640126</v>
      </c>
      <c r="H8" s="104"/>
      <c r="I8" s="112"/>
      <c r="J8" s="104">
        <v>6</v>
      </c>
      <c r="K8" s="112">
        <v>1010151</v>
      </c>
      <c r="L8" s="104">
        <v>2</v>
      </c>
      <c r="M8" s="112">
        <v>251998</v>
      </c>
      <c r="N8" s="106"/>
      <c r="O8" s="112"/>
      <c r="P8" s="104">
        <f t="shared" ref="P8:Q9" si="0">SUM(B8,D8,F8,H8,J8,L8,N8)</f>
        <v>39</v>
      </c>
      <c r="Q8" s="114">
        <f t="shared" si="0"/>
        <v>5459984.2999999998</v>
      </c>
      <c r="R8" s="121">
        <f>P8/$P$38</f>
        <v>2.5191650324390944E-2</v>
      </c>
      <c r="S8" s="124">
        <f>Q8/$Q$38</f>
        <v>7.2556010173096264E-2</v>
      </c>
      <c r="U8" s="139"/>
    </row>
    <row r="9" spans="1:21" x14ac:dyDescent="0.2">
      <c r="A9" s="57" t="s">
        <v>9</v>
      </c>
      <c r="B9" s="102">
        <v>198.38000000000002</v>
      </c>
      <c r="C9" s="112">
        <v>10108404.59</v>
      </c>
      <c r="D9" s="104">
        <v>48.5</v>
      </c>
      <c r="E9" s="112">
        <v>2139504.87</v>
      </c>
      <c r="F9" s="104">
        <v>49.8</v>
      </c>
      <c r="G9" s="112">
        <v>2850936</v>
      </c>
      <c r="H9" s="104"/>
      <c r="I9" s="112"/>
      <c r="J9" s="104">
        <v>20</v>
      </c>
      <c r="K9" s="112">
        <v>970615</v>
      </c>
      <c r="L9" s="104">
        <v>23.869999999999997</v>
      </c>
      <c r="M9" s="112">
        <v>1263915</v>
      </c>
      <c r="N9" s="106"/>
      <c r="O9" s="112"/>
      <c r="P9" s="104">
        <f t="shared" si="0"/>
        <v>340.55</v>
      </c>
      <c r="Q9" s="114">
        <f t="shared" si="0"/>
        <v>17333375.460000001</v>
      </c>
      <c r="R9" s="121">
        <f>P9/$P$38</f>
        <v>0.21997478251208552</v>
      </c>
      <c r="S9" s="124">
        <f>Q9/$Q$38</f>
        <v>0.23033776236496822</v>
      </c>
      <c r="U9" s="139"/>
    </row>
    <row r="10" spans="1:21" x14ac:dyDescent="0.2">
      <c r="A10" s="57" t="s">
        <v>10</v>
      </c>
      <c r="B10" s="102">
        <v>2.76</v>
      </c>
      <c r="C10" s="112">
        <v>195517</v>
      </c>
      <c r="D10" s="104">
        <v>0.5</v>
      </c>
      <c r="E10" s="112">
        <v>16471</v>
      </c>
      <c r="F10" s="104">
        <v>0.5</v>
      </c>
      <c r="G10" s="112">
        <v>25000</v>
      </c>
      <c r="H10" s="104"/>
      <c r="I10" s="112"/>
      <c r="J10" s="104">
        <v>10</v>
      </c>
      <c r="K10" s="112">
        <v>195231.16</v>
      </c>
      <c r="L10" s="104">
        <v>1</v>
      </c>
      <c r="M10" s="112">
        <v>35000</v>
      </c>
      <c r="N10" s="104"/>
      <c r="O10" s="112"/>
      <c r="P10" s="104">
        <f>SUM(B10,D10,F10,H10,J10,L10,N10)</f>
        <v>14.76</v>
      </c>
      <c r="Q10" s="114">
        <f>SUM(C10,E10,G10,I10,K10,M10,O10)</f>
        <v>467219.16000000003</v>
      </c>
      <c r="R10" s="121">
        <f>P10/$P$38</f>
        <v>9.5340707381541111E-3</v>
      </c>
      <c r="S10" s="124">
        <f>Q10/$Q$38</f>
        <v>6.2087281324280539E-3</v>
      </c>
      <c r="T10" s="3"/>
      <c r="U10" s="139"/>
    </row>
    <row r="11" spans="1:21" x14ac:dyDescent="0.2">
      <c r="A11" s="57" t="s">
        <v>44</v>
      </c>
      <c r="B11" s="102"/>
      <c r="C11" s="112"/>
      <c r="D11" s="104"/>
      <c r="E11" s="112"/>
      <c r="F11" s="104"/>
      <c r="G11" s="112"/>
      <c r="H11" s="104"/>
      <c r="I11" s="112"/>
      <c r="J11" s="104"/>
      <c r="K11" s="112"/>
      <c r="L11" s="104"/>
      <c r="M11" s="112"/>
      <c r="N11" s="104"/>
      <c r="O11" s="112"/>
      <c r="P11" s="104"/>
      <c r="Q11" s="114"/>
      <c r="R11" s="121"/>
      <c r="S11" s="124"/>
      <c r="T11" s="3"/>
      <c r="U11" s="139"/>
    </row>
    <row r="12" spans="1:21" x14ac:dyDescent="0.2">
      <c r="A12" s="138" t="s">
        <v>70</v>
      </c>
      <c r="B12" s="102"/>
      <c r="C12" s="114"/>
      <c r="D12" s="143"/>
      <c r="E12" s="114"/>
      <c r="F12" s="143"/>
      <c r="G12" s="114"/>
      <c r="H12" s="143"/>
      <c r="I12" s="114"/>
      <c r="J12" s="143"/>
      <c r="K12" s="114"/>
      <c r="L12" s="143"/>
      <c r="M12" s="114"/>
      <c r="N12" s="143"/>
      <c r="O12" s="114"/>
      <c r="P12" s="143"/>
      <c r="Q12" s="114"/>
      <c r="R12" s="144"/>
      <c r="S12" s="124"/>
      <c r="T12" s="3"/>
      <c r="U12" s="139"/>
    </row>
    <row r="13" spans="1:21" x14ac:dyDescent="0.2">
      <c r="A13" s="138" t="s">
        <v>69</v>
      </c>
      <c r="B13" s="102"/>
      <c r="C13" s="114"/>
      <c r="D13" s="143"/>
      <c r="E13" s="114"/>
      <c r="F13" s="143"/>
      <c r="G13" s="114"/>
      <c r="H13" s="143"/>
      <c r="I13" s="114"/>
      <c r="J13" s="143"/>
      <c r="K13" s="114"/>
      <c r="L13" s="143"/>
      <c r="M13" s="114"/>
      <c r="N13" s="143"/>
      <c r="O13" s="114"/>
      <c r="P13" s="143"/>
      <c r="Q13" s="114"/>
      <c r="R13" s="144"/>
      <c r="S13" s="124"/>
      <c r="T13" s="3"/>
      <c r="U13" s="139"/>
    </row>
    <row r="14" spans="1:21" x14ac:dyDescent="0.2">
      <c r="A14" s="67" t="s">
        <v>38</v>
      </c>
      <c r="B14" s="265">
        <f t="shared" ref="B14:S14" si="1">SUM(B7:B13)</f>
        <v>224.74</v>
      </c>
      <c r="C14" s="266">
        <f t="shared" si="1"/>
        <v>13488212.890000001</v>
      </c>
      <c r="D14" s="267">
        <f t="shared" si="1"/>
        <v>52</v>
      </c>
      <c r="E14" s="266">
        <f t="shared" si="1"/>
        <v>2544075.87</v>
      </c>
      <c r="F14" s="267">
        <f t="shared" si="1"/>
        <v>55.3</v>
      </c>
      <c r="G14" s="266">
        <f t="shared" si="1"/>
        <v>3516062</v>
      </c>
      <c r="H14" s="267"/>
      <c r="I14" s="266"/>
      <c r="J14" s="267">
        <f t="shared" si="1"/>
        <v>66.400000000000006</v>
      </c>
      <c r="K14" s="266">
        <f t="shared" si="1"/>
        <v>4073558.16</v>
      </c>
      <c r="L14" s="267">
        <f t="shared" si="1"/>
        <v>26.869999999999997</v>
      </c>
      <c r="M14" s="266">
        <f t="shared" si="1"/>
        <v>1550913</v>
      </c>
      <c r="N14" s="267"/>
      <c r="O14" s="266"/>
      <c r="P14" s="267">
        <f t="shared" si="1"/>
        <v>425.31</v>
      </c>
      <c r="Q14" s="273">
        <f t="shared" si="1"/>
        <v>25172821.920000002</v>
      </c>
      <c r="R14" s="123">
        <f>SUM(R7:R13)</f>
        <v>0.27472463588376184</v>
      </c>
      <c r="S14" s="126">
        <f t="shared" si="1"/>
        <v>0.33451369508755929</v>
      </c>
      <c r="T14" s="4"/>
      <c r="U14" s="140"/>
    </row>
    <row r="15" spans="1:21" x14ac:dyDescent="0.2">
      <c r="A15" s="33"/>
      <c r="B15" s="230"/>
      <c r="C15" s="118"/>
      <c r="D15" s="231"/>
      <c r="E15" s="197"/>
      <c r="F15" s="231"/>
      <c r="G15" s="197"/>
      <c r="H15" s="245"/>
      <c r="I15" s="197"/>
      <c r="J15" s="230"/>
      <c r="K15" s="197"/>
      <c r="L15" s="231"/>
      <c r="M15" s="197"/>
      <c r="N15" s="245"/>
      <c r="O15" s="197"/>
      <c r="P15" s="231"/>
      <c r="Q15" s="197"/>
      <c r="R15" s="253"/>
      <c r="S15" s="254"/>
      <c r="U15" s="140"/>
    </row>
    <row r="16" spans="1:21" x14ac:dyDescent="0.2">
      <c r="A16" s="465" t="s">
        <v>11</v>
      </c>
      <c r="B16" s="466"/>
      <c r="C16" s="466"/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7"/>
      <c r="U16" s="140"/>
    </row>
    <row r="17" spans="1:21" x14ac:dyDescent="0.2">
      <c r="A17" s="58" t="s">
        <v>12</v>
      </c>
      <c r="B17" s="102">
        <v>347.75</v>
      </c>
      <c r="C17" s="117">
        <v>25837993.379999999</v>
      </c>
      <c r="D17" s="104"/>
      <c r="E17" s="112"/>
      <c r="F17" s="104"/>
      <c r="G17" s="112"/>
      <c r="H17" s="104"/>
      <c r="I17" s="112"/>
      <c r="J17" s="104"/>
      <c r="K17" s="112"/>
      <c r="L17" s="104"/>
      <c r="M17" s="112"/>
      <c r="N17" s="104"/>
      <c r="O17" s="112"/>
      <c r="P17" s="104">
        <f>SUM(B17,D17,F17,H17,J17,L17,N17)</f>
        <v>347.75</v>
      </c>
      <c r="Q17" s="115">
        <f>SUM(C17,E17,G17,I17,K17,M17,O17)</f>
        <v>25837993.379999999</v>
      </c>
      <c r="R17" s="121">
        <f>P17/$P$38</f>
        <v>0.22462554872581925</v>
      </c>
      <c r="S17" s="124">
        <f>Q17/$Q$38</f>
        <v>0.34335294893277879</v>
      </c>
      <c r="U17" s="141"/>
    </row>
    <row r="18" spans="1:21" x14ac:dyDescent="0.2">
      <c r="A18" s="57" t="s">
        <v>13</v>
      </c>
      <c r="B18" s="102">
        <v>59</v>
      </c>
      <c r="C18" s="117">
        <v>2597970</v>
      </c>
      <c r="D18" s="104"/>
      <c r="E18" s="112"/>
      <c r="F18" s="104"/>
      <c r="G18" s="112"/>
      <c r="H18" s="104"/>
      <c r="I18" s="112"/>
      <c r="J18" s="104"/>
      <c r="K18" s="112"/>
      <c r="L18" s="104"/>
      <c r="M18" s="112"/>
      <c r="N18" s="104"/>
      <c r="O18" s="112"/>
      <c r="P18" s="104">
        <f t="shared" ref="P18:Q24" si="2">SUM(B18,D18,F18,H18,J18,L18,N18)</f>
        <v>59</v>
      </c>
      <c r="Q18" s="115">
        <f t="shared" si="2"/>
        <v>2597970</v>
      </c>
      <c r="R18" s="121">
        <f>P18/$P$38</f>
        <v>3.8110445362540143E-2</v>
      </c>
      <c r="S18" s="124">
        <f>Q18/$Q$38</f>
        <v>3.4523604353477524E-2</v>
      </c>
      <c r="U18" s="139"/>
    </row>
    <row r="19" spans="1:21" x14ac:dyDescent="0.2">
      <c r="A19" s="57" t="s">
        <v>14</v>
      </c>
      <c r="B19" s="102">
        <v>63.99199999999999</v>
      </c>
      <c r="C19" s="117">
        <v>1531372.29</v>
      </c>
      <c r="D19" s="104"/>
      <c r="E19" s="112"/>
      <c r="F19" s="104"/>
      <c r="G19" s="112"/>
      <c r="H19" s="104"/>
      <c r="I19" s="112"/>
      <c r="J19" s="104"/>
      <c r="K19" s="112"/>
      <c r="L19" s="104"/>
      <c r="M19" s="112"/>
      <c r="N19" s="104"/>
      <c r="O19" s="112"/>
      <c r="P19" s="104">
        <f t="shared" si="2"/>
        <v>63.99199999999999</v>
      </c>
      <c r="Q19" s="115">
        <f t="shared" si="2"/>
        <v>1531372.29</v>
      </c>
      <c r="R19" s="121">
        <f>P19/$P$38</f>
        <v>4.1334976604062178E-2</v>
      </c>
      <c r="S19" s="124">
        <f>Q19/$Q$38</f>
        <v>2.0349923616453939E-2</v>
      </c>
      <c r="U19" s="139"/>
    </row>
    <row r="20" spans="1:21" x14ac:dyDescent="0.2">
      <c r="A20" s="57" t="s">
        <v>15</v>
      </c>
      <c r="B20" s="102">
        <v>35</v>
      </c>
      <c r="C20" s="117">
        <v>2693372.99</v>
      </c>
      <c r="D20" s="104"/>
      <c r="E20" s="112"/>
      <c r="F20" s="104"/>
      <c r="G20" s="112"/>
      <c r="H20" s="104"/>
      <c r="I20" s="112"/>
      <c r="J20" s="104"/>
      <c r="K20" s="112"/>
      <c r="L20" s="104"/>
      <c r="M20" s="112"/>
      <c r="N20" s="104"/>
      <c r="O20" s="112"/>
      <c r="P20" s="104">
        <f t="shared" si="2"/>
        <v>35</v>
      </c>
      <c r="Q20" s="115">
        <f t="shared" si="2"/>
        <v>2693372.99</v>
      </c>
      <c r="R20" s="121">
        <f>P20/$P$38</f>
        <v>2.2607891316761101E-2</v>
      </c>
      <c r="S20" s="124">
        <f>Q20/$Q$38</f>
        <v>3.5791384613025855E-2</v>
      </c>
      <c r="U20" s="139"/>
    </row>
    <row r="21" spans="1:21" x14ac:dyDescent="0.2">
      <c r="A21" s="6" t="s">
        <v>16</v>
      </c>
      <c r="B21" s="102"/>
      <c r="C21" s="117"/>
      <c r="D21" s="104"/>
      <c r="E21" s="112"/>
      <c r="F21" s="104"/>
      <c r="G21" s="112"/>
      <c r="H21" s="104"/>
      <c r="I21" s="112"/>
      <c r="J21" s="104"/>
      <c r="K21" s="112"/>
      <c r="L21" s="104"/>
      <c r="M21" s="112"/>
      <c r="N21" s="104"/>
      <c r="O21" s="112"/>
      <c r="P21" s="104"/>
      <c r="Q21" s="115"/>
      <c r="R21" s="121"/>
      <c r="S21" s="124"/>
      <c r="U21" s="139"/>
    </row>
    <row r="22" spans="1:21" x14ac:dyDescent="0.2">
      <c r="A22" s="58" t="s">
        <v>17</v>
      </c>
      <c r="B22" s="102"/>
      <c r="C22" s="117"/>
      <c r="D22" s="104"/>
      <c r="E22" s="112"/>
      <c r="F22" s="104"/>
      <c r="G22" s="112"/>
      <c r="H22" s="104"/>
      <c r="I22" s="112"/>
      <c r="J22" s="104"/>
      <c r="K22" s="112"/>
      <c r="L22" s="104"/>
      <c r="M22" s="112"/>
      <c r="N22" s="104"/>
      <c r="O22" s="112"/>
      <c r="P22" s="104"/>
      <c r="Q22" s="115"/>
      <c r="R22" s="121"/>
      <c r="S22" s="124"/>
      <c r="U22" s="141"/>
    </row>
    <row r="23" spans="1:21" x14ac:dyDescent="0.2">
      <c r="A23" s="148" t="s">
        <v>90</v>
      </c>
      <c r="B23" s="102"/>
      <c r="C23" s="117"/>
      <c r="D23" s="104"/>
      <c r="E23" s="112"/>
      <c r="F23" s="104"/>
      <c r="G23" s="112"/>
      <c r="H23" s="104"/>
      <c r="I23" s="112"/>
      <c r="J23" s="104"/>
      <c r="K23" s="112"/>
      <c r="L23" s="104"/>
      <c r="M23" s="112"/>
      <c r="N23" s="104"/>
      <c r="O23" s="112"/>
      <c r="P23" s="104"/>
      <c r="Q23" s="115"/>
      <c r="R23" s="121"/>
      <c r="S23" s="124"/>
      <c r="T23" s="3"/>
      <c r="U23" s="141"/>
    </row>
    <row r="24" spans="1:21" x14ac:dyDescent="0.2">
      <c r="A24" s="58" t="s">
        <v>18</v>
      </c>
      <c r="B24" s="102">
        <v>33</v>
      </c>
      <c r="C24" s="117">
        <v>1257951</v>
      </c>
      <c r="D24" s="104"/>
      <c r="E24" s="112"/>
      <c r="F24" s="104"/>
      <c r="G24" s="112"/>
      <c r="H24" s="104"/>
      <c r="I24" s="112"/>
      <c r="J24" s="104"/>
      <c r="K24" s="112"/>
      <c r="L24" s="104"/>
      <c r="M24" s="112"/>
      <c r="N24" s="104"/>
      <c r="O24" s="112"/>
      <c r="P24" s="104">
        <f t="shared" si="2"/>
        <v>33</v>
      </c>
      <c r="Q24" s="115">
        <f t="shared" si="2"/>
        <v>1257951</v>
      </c>
      <c r="R24" s="121">
        <f>P24/$P$38</f>
        <v>2.1316011812946182E-2</v>
      </c>
      <c r="S24" s="124">
        <f>Q24/$Q$38</f>
        <v>1.6716514286177823E-2</v>
      </c>
      <c r="T24" s="3"/>
      <c r="U24" s="141"/>
    </row>
    <row r="25" spans="1:21" x14ac:dyDescent="0.2">
      <c r="A25" s="14" t="s">
        <v>45</v>
      </c>
      <c r="B25" s="102"/>
      <c r="C25" s="117"/>
      <c r="D25" s="104"/>
      <c r="E25" s="112"/>
      <c r="F25" s="104"/>
      <c r="G25" s="112"/>
      <c r="H25" s="104"/>
      <c r="I25" s="112"/>
      <c r="J25" s="104"/>
      <c r="K25" s="112"/>
      <c r="L25" s="104"/>
      <c r="M25" s="112"/>
      <c r="N25" s="104"/>
      <c r="O25" s="112"/>
      <c r="P25" s="104"/>
      <c r="Q25" s="115"/>
      <c r="R25" s="121"/>
      <c r="S25" s="124"/>
      <c r="U25" s="140"/>
    </row>
    <row r="26" spans="1:21" x14ac:dyDescent="0.2">
      <c r="A26" s="153" t="s">
        <v>71</v>
      </c>
      <c r="B26" s="102">
        <v>16.729999999999997</v>
      </c>
      <c r="C26" s="115">
        <v>287934.27</v>
      </c>
      <c r="D26" s="143"/>
      <c r="E26" s="114"/>
      <c r="F26" s="143"/>
      <c r="G26" s="114"/>
      <c r="H26" s="143"/>
      <c r="I26" s="114"/>
      <c r="J26" s="143"/>
      <c r="K26" s="114"/>
      <c r="L26" s="143"/>
      <c r="M26" s="114"/>
      <c r="N26" s="143"/>
      <c r="O26" s="114"/>
      <c r="P26" s="104">
        <f t="shared" ref="P26" si="3">SUM(B26,D26,F26,H26,J26,L26,N26)</f>
        <v>16.729999999999997</v>
      </c>
      <c r="Q26" s="115">
        <f t="shared" ref="Q26" si="4">SUM(C26,E26,G26,I26,K26,M26,O26)</f>
        <v>287934.27</v>
      </c>
      <c r="R26" s="121">
        <f>P26/$P$38</f>
        <v>1.0806572049411805E-2</v>
      </c>
      <c r="S26" s="124">
        <f>Q26/$Q$38</f>
        <v>3.8262677464664229E-3</v>
      </c>
      <c r="U26" s="142"/>
    </row>
    <row r="27" spans="1:21" x14ac:dyDescent="0.2">
      <c r="A27" s="67" t="s">
        <v>38</v>
      </c>
      <c r="B27" s="103">
        <f>SUM(B17:B26)</f>
        <v>555.47199999999998</v>
      </c>
      <c r="C27" s="116">
        <f>SUM(C17:C26)</f>
        <v>34206593.93</v>
      </c>
      <c r="D27" s="105"/>
      <c r="E27" s="116"/>
      <c r="F27" s="105"/>
      <c r="G27" s="116"/>
      <c r="H27" s="105"/>
      <c r="I27" s="116"/>
      <c r="J27" s="105"/>
      <c r="K27" s="116"/>
      <c r="L27" s="105"/>
      <c r="M27" s="116"/>
      <c r="N27" s="105"/>
      <c r="O27" s="269"/>
      <c r="P27" s="267">
        <f>SUM(P17:P26)</f>
        <v>555.47199999999998</v>
      </c>
      <c r="Q27" s="116">
        <f>SUM(Q17:Q26)</f>
        <v>34206593.93</v>
      </c>
      <c r="R27" s="123">
        <f>SUM(R17:R26)</f>
        <v>0.35880144587154067</v>
      </c>
      <c r="S27" s="126">
        <f>SUM(S17:S26)</f>
        <v>0.45456064354838033</v>
      </c>
      <c r="T27" s="4"/>
      <c r="U27" s="140"/>
    </row>
    <row r="28" spans="1:21" x14ac:dyDescent="0.2">
      <c r="A28" s="33"/>
      <c r="B28" s="230"/>
      <c r="C28" s="118"/>
      <c r="D28" s="231"/>
      <c r="E28" s="197"/>
      <c r="F28" s="231"/>
      <c r="G28" s="197"/>
      <c r="H28" s="245"/>
      <c r="I28" s="197"/>
      <c r="J28" s="230"/>
      <c r="K28" s="197"/>
      <c r="L28" s="231"/>
      <c r="M28" s="197"/>
      <c r="N28" s="245"/>
      <c r="O28" s="197"/>
      <c r="P28" s="231"/>
      <c r="Q28" s="197"/>
      <c r="R28" s="253"/>
      <c r="S28" s="254"/>
    </row>
    <row r="29" spans="1:21" x14ac:dyDescent="0.2">
      <c r="A29" s="465" t="s">
        <v>19</v>
      </c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7"/>
    </row>
    <row r="30" spans="1:21" x14ac:dyDescent="0.2">
      <c r="A30" s="2" t="s">
        <v>20</v>
      </c>
      <c r="B30" s="102">
        <v>176.27</v>
      </c>
      <c r="C30" s="112">
        <v>4944653.99</v>
      </c>
      <c r="D30" s="104">
        <v>31</v>
      </c>
      <c r="E30" s="112">
        <v>842439</v>
      </c>
      <c r="F30" s="104">
        <v>45</v>
      </c>
      <c r="G30" s="112">
        <v>1383252</v>
      </c>
      <c r="H30" s="106"/>
      <c r="I30" s="112"/>
      <c r="J30" s="104">
        <v>9</v>
      </c>
      <c r="K30" s="112">
        <v>303244.5</v>
      </c>
      <c r="L30" s="104">
        <v>13</v>
      </c>
      <c r="M30" s="112">
        <v>381498</v>
      </c>
      <c r="N30" s="106"/>
      <c r="O30" s="112"/>
      <c r="P30" s="104">
        <f>SUM(B30,D30,F30,H30,J30,L30,N30)</f>
        <v>274.27</v>
      </c>
      <c r="Q30" s="114">
        <f>SUM(C30,E30,G30,I30,K30,M30,O30)</f>
        <v>7855087.4900000002</v>
      </c>
      <c r="R30" s="121">
        <f>P30/$P$38</f>
        <v>0.17716189575565905</v>
      </c>
      <c r="S30" s="124">
        <f>Q30/$Q$38</f>
        <v>0.10438378143962818</v>
      </c>
    </row>
    <row r="31" spans="1:21" x14ac:dyDescent="0.2">
      <c r="A31" s="2" t="s">
        <v>21</v>
      </c>
      <c r="B31" s="102"/>
      <c r="C31" s="112"/>
      <c r="D31" s="104"/>
      <c r="E31" s="112"/>
      <c r="F31" s="104"/>
      <c r="G31" s="112"/>
      <c r="H31" s="106"/>
      <c r="I31" s="112"/>
      <c r="J31" s="104"/>
      <c r="K31" s="112"/>
      <c r="L31" s="104"/>
      <c r="M31" s="112"/>
      <c r="N31" s="106"/>
      <c r="O31" s="112"/>
      <c r="P31" s="104"/>
      <c r="Q31" s="114"/>
      <c r="R31" s="121"/>
      <c r="S31" s="124"/>
    </row>
    <row r="32" spans="1:21" x14ac:dyDescent="0.2">
      <c r="A32" s="2" t="s">
        <v>22</v>
      </c>
      <c r="B32" s="107"/>
      <c r="C32" s="112"/>
      <c r="D32" s="104"/>
      <c r="E32" s="112"/>
      <c r="F32" s="104">
        <v>25</v>
      </c>
      <c r="G32" s="112">
        <v>1028331.2000000003</v>
      </c>
      <c r="H32" s="104"/>
      <c r="I32" s="112"/>
      <c r="J32" s="104"/>
      <c r="K32" s="112"/>
      <c r="L32" s="104"/>
      <c r="M32" s="112"/>
      <c r="N32" s="104"/>
      <c r="O32" s="112"/>
      <c r="P32" s="104">
        <f t="shared" ref="P32:Q35" si="5">SUM(B32,D32,F32,H32,J32,L32,N32)</f>
        <v>25</v>
      </c>
      <c r="Q32" s="114">
        <f t="shared" si="5"/>
        <v>1028331.2000000003</v>
      </c>
      <c r="R32" s="121">
        <f t="shared" ref="R32:R35" si="6">P32/$P$38</f>
        <v>1.61484937976865E-2</v>
      </c>
      <c r="S32" s="124">
        <f t="shared" ref="S32:S35" si="7">Q32/$Q$38</f>
        <v>1.3665169148657133E-2</v>
      </c>
    </row>
    <row r="33" spans="1:20" x14ac:dyDescent="0.2">
      <c r="A33" s="2" t="s">
        <v>23</v>
      </c>
      <c r="B33" s="102">
        <v>59.97</v>
      </c>
      <c r="C33" s="112">
        <v>1350582.87</v>
      </c>
      <c r="D33" s="104"/>
      <c r="E33" s="112"/>
      <c r="F33" s="104">
        <v>98</v>
      </c>
      <c r="G33" s="112">
        <v>2202759</v>
      </c>
      <c r="H33" s="104"/>
      <c r="I33" s="112"/>
      <c r="J33" s="104">
        <v>2.63</v>
      </c>
      <c r="K33" s="112">
        <v>57418.53</v>
      </c>
      <c r="L33" s="104">
        <v>17.75</v>
      </c>
      <c r="M33" s="112">
        <v>395077.8</v>
      </c>
      <c r="N33" s="106"/>
      <c r="O33" s="112"/>
      <c r="P33" s="104">
        <f t="shared" si="5"/>
        <v>178.35</v>
      </c>
      <c r="Q33" s="114">
        <f t="shared" si="5"/>
        <v>4005838.1999999997</v>
      </c>
      <c r="R33" s="121">
        <f t="shared" si="6"/>
        <v>0.1152033547526955</v>
      </c>
      <c r="S33" s="124">
        <f t="shared" si="7"/>
        <v>5.3232321050992334E-2</v>
      </c>
    </row>
    <row r="34" spans="1:20" x14ac:dyDescent="0.2">
      <c r="A34" s="2" t="s">
        <v>24</v>
      </c>
      <c r="B34" s="102">
        <v>20</v>
      </c>
      <c r="C34" s="112">
        <v>642037.5</v>
      </c>
      <c r="D34" s="104"/>
      <c r="E34" s="112"/>
      <c r="F34" s="104">
        <v>34</v>
      </c>
      <c r="G34" s="112">
        <v>1160035.5</v>
      </c>
      <c r="H34" s="104"/>
      <c r="I34" s="112"/>
      <c r="J34" s="104"/>
      <c r="K34" s="112"/>
      <c r="L34" s="104">
        <v>1</v>
      </c>
      <c r="M34" s="112">
        <v>35100</v>
      </c>
      <c r="N34" s="106"/>
      <c r="O34" s="112"/>
      <c r="P34" s="104">
        <f t="shared" si="5"/>
        <v>55</v>
      </c>
      <c r="Q34" s="114">
        <f t="shared" si="5"/>
        <v>1837173</v>
      </c>
      <c r="R34" s="121">
        <f t="shared" si="6"/>
        <v>3.5526686354910304E-2</v>
      </c>
      <c r="S34" s="124">
        <f t="shared" si="7"/>
        <v>2.4413612851915671E-2</v>
      </c>
    </row>
    <row r="35" spans="1:20" x14ac:dyDescent="0.2">
      <c r="A35" s="27" t="s">
        <v>25</v>
      </c>
      <c r="B35" s="102">
        <v>27.73</v>
      </c>
      <c r="C35" s="112">
        <v>888258.8</v>
      </c>
      <c r="D35" s="104">
        <v>1</v>
      </c>
      <c r="E35" s="112">
        <v>38844</v>
      </c>
      <c r="F35" s="104">
        <v>6</v>
      </c>
      <c r="G35" s="112">
        <v>219043.5</v>
      </c>
      <c r="H35" s="104"/>
      <c r="I35" s="112"/>
      <c r="J35" s="104"/>
      <c r="K35" s="112"/>
      <c r="L35" s="104"/>
      <c r="M35" s="112"/>
      <c r="N35" s="106"/>
      <c r="O35" s="112"/>
      <c r="P35" s="104">
        <f t="shared" si="5"/>
        <v>34.730000000000004</v>
      </c>
      <c r="Q35" s="114">
        <f t="shared" si="5"/>
        <v>1146146.3</v>
      </c>
      <c r="R35" s="121">
        <f t="shared" si="6"/>
        <v>2.2433487583746092E-2</v>
      </c>
      <c r="S35" s="124">
        <f t="shared" si="7"/>
        <v>1.5230776872866952E-2</v>
      </c>
      <c r="T35" s="3"/>
    </row>
    <row r="36" spans="1:20" x14ac:dyDescent="0.2">
      <c r="A36" s="59" t="s">
        <v>38</v>
      </c>
      <c r="B36" s="103">
        <f>SUM(B30:B35)</f>
        <v>283.97000000000003</v>
      </c>
      <c r="C36" s="113">
        <f t="shared" ref="C36:S36" si="8">SUM(C30:C35)</f>
        <v>7825533.1600000001</v>
      </c>
      <c r="D36" s="105">
        <f t="shared" si="8"/>
        <v>32</v>
      </c>
      <c r="E36" s="113">
        <f t="shared" si="8"/>
        <v>881283</v>
      </c>
      <c r="F36" s="105">
        <f t="shared" si="8"/>
        <v>208</v>
      </c>
      <c r="G36" s="113">
        <f t="shared" si="8"/>
        <v>5993421.2000000002</v>
      </c>
      <c r="H36" s="105"/>
      <c r="I36" s="113"/>
      <c r="J36" s="105">
        <f t="shared" si="8"/>
        <v>11.629999999999999</v>
      </c>
      <c r="K36" s="113">
        <f t="shared" si="8"/>
        <v>360663.03</v>
      </c>
      <c r="L36" s="105">
        <f t="shared" si="8"/>
        <v>31.75</v>
      </c>
      <c r="M36" s="113">
        <f t="shared" si="8"/>
        <v>811675.8</v>
      </c>
      <c r="N36" s="105"/>
      <c r="O36" s="113"/>
      <c r="P36" s="105">
        <f t="shared" si="8"/>
        <v>567.35</v>
      </c>
      <c r="Q36" s="113">
        <f t="shared" si="8"/>
        <v>15872576.190000001</v>
      </c>
      <c r="R36" s="123">
        <f>SUM(R30:R35)</f>
        <v>0.36647391824469744</v>
      </c>
      <c r="S36" s="126">
        <f t="shared" si="8"/>
        <v>0.21092566136406027</v>
      </c>
      <c r="T36" s="4"/>
    </row>
    <row r="37" spans="1:20" x14ac:dyDescent="0.2">
      <c r="A37" s="35"/>
      <c r="B37" s="230"/>
      <c r="C37" s="118"/>
      <c r="D37" s="240"/>
      <c r="E37" s="120"/>
      <c r="F37" s="240"/>
      <c r="G37" s="120"/>
      <c r="H37" s="246"/>
      <c r="I37" s="120"/>
      <c r="J37" s="230"/>
      <c r="K37" s="120"/>
      <c r="L37" s="240"/>
      <c r="M37" s="120"/>
      <c r="N37" s="246"/>
      <c r="O37" s="120"/>
      <c r="P37" s="240"/>
      <c r="Q37" s="120"/>
      <c r="R37" s="253"/>
      <c r="S37" s="254"/>
    </row>
    <row r="38" spans="1:20" x14ac:dyDescent="0.2">
      <c r="A38" s="60" t="s">
        <v>26</v>
      </c>
      <c r="B38" s="108">
        <f>SUM(B14, B27,B36)</f>
        <v>1064.182</v>
      </c>
      <c r="C38" s="119">
        <f t="shared" ref="C38:S38" si="9">SUM(C14, C27,C36)</f>
        <v>55520339.980000004</v>
      </c>
      <c r="D38" s="109">
        <f t="shared" si="9"/>
        <v>84</v>
      </c>
      <c r="E38" s="119">
        <f t="shared" si="9"/>
        <v>3425358.87</v>
      </c>
      <c r="F38" s="109">
        <f t="shared" si="9"/>
        <v>263.3</v>
      </c>
      <c r="G38" s="119">
        <f t="shared" si="9"/>
        <v>9509483.1999999993</v>
      </c>
      <c r="H38" s="109"/>
      <c r="I38" s="119"/>
      <c r="J38" s="109">
        <f t="shared" si="9"/>
        <v>78.03</v>
      </c>
      <c r="K38" s="119">
        <f t="shared" si="9"/>
        <v>4434221.1900000004</v>
      </c>
      <c r="L38" s="109">
        <f t="shared" si="9"/>
        <v>58.62</v>
      </c>
      <c r="M38" s="119">
        <f t="shared" si="9"/>
        <v>2362588.7999999998</v>
      </c>
      <c r="N38" s="109"/>
      <c r="O38" s="119"/>
      <c r="P38" s="109">
        <f t="shared" si="9"/>
        <v>1548.1320000000001</v>
      </c>
      <c r="Q38" s="119">
        <f t="shared" si="9"/>
        <v>75251992.040000007</v>
      </c>
      <c r="R38" s="348">
        <f>SUM(R14, R27,R36)</f>
        <v>1</v>
      </c>
      <c r="S38" s="196">
        <f t="shared" si="9"/>
        <v>0.99999999999999978</v>
      </c>
      <c r="T38" s="4"/>
    </row>
    <row r="39" spans="1:20" x14ac:dyDescent="0.2">
      <c r="A39" s="35"/>
      <c r="B39" s="231"/>
      <c r="C39" s="197"/>
      <c r="D39" s="231"/>
      <c r="E39" s="197"/>
      <c r="F39" s="231"/>
      <c r="G39" s="197"/>
      <c r="H39" s="245"/>
      <c r="I39" s="197"/>
      <c r="J39" s="231"/>
      <c r="K39" s="197"/>
      <c r="L39" s="231"/>
      <c r="M39" s="197"/>
      <c r="N39" s="245"/>
      <c r="O39" s="197"/>
      <c r="P39" s="231"/>
      <c r="Q39" s="197"/>
      <c r="R39" s="253"/>
      <c r="S39" s="254"/>
    </row>
    <row r="40" spans="1:20" ht="15" thickBot="1" x14ac:dyDescent="0.25">
      <c r="A40" s="68" t="s">
        <v>39</v>
      </c>
      <c r="B40" s="110">
        <f>B38/$P$38</f>
        <v>0.68739745706438471</v>
      </c>
      <c r="C40" s="111">
        <f>C38/$Q$38</f>
        <v>0.73779229592338647</v>
      </c>
      <c r="D40" s="111">
        <f>D38/$P$38</f>
        <v>5.4258939160226644E-2</v>
      </c>
      <c r="E40" s="111">
        <f>E38/$Q$38</f>
        <v>4.5518514223241546E-2</v>
      </c>
      <c r="F40" s="111">
        <f>F38/$P$38</f>
        <v>0.17007593667723425</v>
      </c>
      <c r="G40" s="111">
        <f>G38/$Q$38</f>
        <v>0.12636852450291625</v>
      </c>
      <c r="H40" s="111"/>
      <c r="I40" s="111"/>
      <c r="J40" s="111">
        <f>J38/$P$38</f>
        <v>5.0402678841339109E-2</v>
      </c>
      <c r="K40" s="111">
        <f>K38/$Q$38</f>
        <v>5.8924967562891908E-2</v>
      </c>
      <c r="L40" s="111">
        <f>L38/$P$38</f>
        <v>3.7864988256815307E-2</v>
      </c>
      <c r="M40" s="111">
        <f>M38/$Q$38</f>
        <v>3.1395697787563841E-2</v>
      </c>
      <c r="N40" s="111"/>
      <c r="O40" s="111"/>
      <c r="P40" s="226">
        <f>SUM(B40,D40,F40,H40,J40,L40,N40)</f>
        <v>1</v>
      </c>
      <c r="Q40" s="213">
        <f>SUM(C40,E40,G40,I40,K40,M40,O40)</f>
        <v>0.99999999999999989</v>
      </c>
      <c r="R40" s="275"/>
      <c r="S40" s="276"/>
    </row>
    <row r="41" spans="1:20" ht="15" thickBot="1" x14ac:dyDescent="0.25">
      <c r="B41" s="232"/>
      <c r="C41" s="198"/>
      <c r="D41" s="241"/>
      <c r="E41" s="203"/>
      <c r="F41" s="241"/>
      <c r="G41" s="203"/>
      <c r="H41" s="247"/>
      <c r="I41" s="203"/>
      <c r="J41" s="232"/>
      <c r="K41" s="203"/>
      <c r="L41" s="241"/>
      <c r="M41" s="203"/>
      <c r="N41" s="247"/>
      <c r="O41" s="203"/>
      <c r="P41" s="241"/>
      <c r="Q41" s="203"/>
      <c r="R41" s="277"/>
      <c r="S41" s="277"/>
      <c r="T41" s="11"/>
    </row>
    <row r="42" spans="1:20" x14ac:dyDescent="0.2">
      <c r="A42" s="47"/>
      <c r="B42" s="127"/>
      <c r="C42" s="128"/>
      <c r="D42" s="129"/>
      <c r="E42" s="130"/>
      <c r="F42" s="129"/>
      <c r="G42" s="130"/>
      <c r="H42" s="129"/>
      <c r="I42" s="131"/>
      <c r="J42" s="129"/>
      <c r="K42" s="131"/>
      <c r="L42" s="132"/>
      <c r="M42" s="133"/>
      <c r="N42" s="1"/>
      <c r="O42" s="1"/>
      <c r="P42" s="1"/>
      <c r="Q42" s="1"/>
      <c r="R42" s="1"/>
      <c r="S42" s="1"/>
    </row>
    <row r="43" spans="1:20" ht="14" customHeight="1" x14ac:dyDescent="0.2">
      <c r="A43" s="453" t="s">
        <v>80</v>
      </c>
      <c r="B43" s="455" t="s">
        <v>31</v>
      </c>
      <c r="C43" s="456"/>
      <c r="D43" s="456" t="s">
        <v>32</v>
      </c>
      <c r="E43" s="456"/>
      <c r="F43" s="459" t="s">
        <v>33</v>
      </c>
      <c r="G43" s="459"/>
      <c r="H43" s="456" t="s">
        <v>34</v>
      </c>
      <c r="I43" s="456"/>
      <c r="J43" s="456" t="s">
        <v>35</v>
      </c>
      <c r="K43" s="456"/>
      <c r="L43" s="468" t="s">
        <v>46</v>
      </c>
      <c r="M43" s="468"/>
      <c r="N43" s="1"/>
      <c r="O43" s="1"/>
      <c r="P43" s="1"/>
      <c r="Q43" s="1"/>
      <c r="R43" s="1"/>
      <c r="S43" s="1"/>
    </row>
    <row r="44" spans="1:20" ht="14" customHeight="1" thickBot="1" x14ac:dyDescent="0.25">
      <c r="A44" s="453"/>
      <c r="B44" s="457"/>
      <c r="C44" s="458"/>
      <c r="D44" s="458"/>
      <c r="E44" s="458"/>
      <c r="F44" s="460"/>
      <c r="G44" s="460"/>
      <c r="H44" s="458"/>
      <c r="I44" s="458"/>
      <c r="J44" s="458"/>
      <c r="K44" s="458"/>
      <c r="L44" s="469"/>
      <c r="M44" s="469"/>
      <c r="N44" s="1"/>
      <c r="O44" s="1"/>
      <c r="P44" s="1"/>
      <c r="Q44" s="1"/>
      <c r="R44" s="1"/>
      <c r="S44" s="1"/>
    </row>
    <row r="45" spans="1:20" ht="14" customHeight="1" thickBot="1" x14ac:dyDescent="0.25">
      <c r="A45" s="454"/>
      <c r="B45" s="62" t="s">
        <v>4</v>
      </c>
      <c r="C45" s="54" t="s">
        <v>5</v>
      </c>
      <c r="D45" s="53" t="s">
        <v>4</v>
      </c>
      <c r="E45" s="55" t="s">
        <v>5</v>
      </c>
      <c r="F45" s="53" t="s">
        <v>4</v>
      </c>
      <c r="G45" s="54" t="s">
        <v>5</v>
      </c>
      <c r="H45" s="53" t="s">
        <v>4</v>
      </c>
      <c r="I45" s="54" t="s">
        <v>5</v>
      </c>
      <c r="J45" s="53" t="s">
        <v>4</v>
      </c>
      <c r="K45" s="64" t="s">
        <v>5</v>
      </c>
      <c r="L45" s="65" t="s">
        <v>4</v>
      </c>
      <c r="M45" s="56" t="s">
        <v>5</v>
      </c>
      <c r="N45" s="1"/>
      <c r="O45" s="1"/>
      <c r="P45" s="1"/>
      <c r="Q45" s="1"/>
      <c r="R45" s="1"/>
      <c r="S45" s="1"/>
    </row>
    <row r="46" spans="1:20" x14ac:dyDescent="0.2">
      <c r="A46" s="444" t="s">
        <v>40</v>
      </c>
      <c r="B46" s="445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6"/>
      <c r="N46" s="1"/>
      <c r="O46" s="1"/>
      <c r="P46" s="1"/>
      <c r="Q46" s="1"/>
      <c r="R46" s="1"/>
      <c r="S46" s="1"/>
    </row>
    <row r="47" spans="1:20" x14ac:dyDescent="0.2">
      <c r="A47" s="57" t="s">
        <v>7</v>
      </c>
      <c r="B47" s="83">
        <v>31</v>
      </c>
      <c r="C47" s="73">
        <v>1912243</v>
      </c>
      <c r="D47" s="78"/>
      <c r="E47" s="73"/>
      <c r="F47" s="78"/>
      <c r="G47" s="73"/>
      <c r="H47" s="78"/>
      <c r="I47" s="73"/>
      <c r="J47" s="78">
        <f>SUM(B47,D47,F47,H47)</f>
        <v>31</v>
      </c>
      <c r="K47" s="93">
        <f>SUM(C47,E47,G47,I47)</f>
        <v>1912243</v>
      </c>
      <c r="L47" s="87">
        <f>J47/$J$78</f>
        <v>2.0024132309131262E-2</v>
      </c>
      <c r="M47" s="88">
        <f>K47/$K$78</f>
        <v>2.5411194417066754E-2</v>
      </c>
    </row>
    <row r="48" spans="1:20" x14ac:dyDescent="0.2">
      <c r="A48" s="57" t="s">
        <v>8</v>
      </c>
      <c r="B48" s="83">
        <v>1</v>
      </c>
      <c r="C48" s="73">
        <v>180250</v>
      </c>
      <c r="D48" s="78">
        <v>37</v>
      </c>
      <c r="E48" s="73">
        <v>5163344.3</v>
      </c>
      <c r="F48" s="78">
        <v>1</v>
      </c>
      <c r="G48" s="73">
        <v>116390</v>
      </c>
      <c r="H48" s="78"/>
      <c r="I48" s="73"/>
      <c r="J48" s="78">
        <f t="shared" ref="J48:K50" si="10">SUM(B48,D48,F48,H48)</f>
        <v>39</v>
      </c>
      <c r="K48" s="93">
        <f t="shared" si="10"/>
        <v>5459984.2999999998</v>
      </c>
      <c r="L48" s="87">
        <f>J48/$J$78</f>
        <v>2.5191650324390944E-2</v>
      </c>
      <c r="M48" s="88">
        <f>K48/$K$78</f>
        <v>7.2556010173096264E-2</v>
      </c>
    </row>
    <row r="49" spans="1:13" x14ac:dyDescent="0.2">
      <c r="A49" s="57" t="s">
        <v>9</v>
      </c>
      <c r="B49" s="83">
        <v>42.06</v>
      </c>
      <c r="C49" s="73">
        <v>1967889.2</v>
      </c>
      <c r="D49" s="78">
        <v>263.65809999999999</v>
      </c>
      <c r="E49" s="73">
        <v>13523575.370000001</v>
      </c>
      <c r="F49" s="78">
        <v>13.9</v>
      </c>
      <c r="G49" s="73">
        <v>712051.6</v>
      </c>
      <c r="H49" s="78">
        <v>20.931899999999999</v>
      </c>
      <c r="I49" s="73">
        <v>1129859.29</v>
      </c>
      <c r="J49" s="78">
        <f t="shared" si="10"/>
        <v>340.54999999999995</v>
      </c>
      <c r="K49" s="93">
        <f t="shared" si="10"/>
        <v>17333375.460000001</v>
      </c>
      <c r="L49" s="87">
        <f>J49/$J$78</f>
        <v>0.21997478251208549</v>
      </c>
      <c r="M49" s="88">
        <f>K49/$K$78</f>
        <v>0.23033776236496822</v>
      </c>
    </row>
    <row r="50" spans="1:13" x14ac:dyDescent="0.2">
      <c r="A50" s="57" t="s">
        <v>10</v>
      </c>
      <c r="B50" s="83">
        <v>10</v>
      </c>
      <c r="C50" s="73">
        <v>195231.16</v>
      </c>
      <c r="D50" s="78">
        <v>4.45</v>
      </c>
      <c r="E50" s="73">
        <v>257348</v>
      </c>
      <c r="F50" s="78"/>
      <c r="G50" s="73"/>
      <c r="H50" s="78">
        <v>0.31</v>
      </c>
      <c r="I50" s="73">
        <v>14640</v>
      </c>
      <c r="J50" s="78">
        <f t="shared" si="10"/>
        <v>14.76</v>
      </c>
      <c r="K50" s="93">
        <f t="shared" si="10"/>
        <v>467219.16000000003</v>
      </c>
      <c r="L50" s="87">
        <f>J50/$J$78</f>
        <v>9.5340707381541111E-3</v>
      </c>
      <c r="M50" s="88">
        <f>K50/$K$78</f>
        <v>6.2087281324280539E-3</v>
      </c>
    </row>
    <row r="51" spans="1:13" x14ac:dyDescent="0.2">
      <c r="A51" s="57" t="s">
        <v>44</v>
      </c>
      <c r="B51" s="83"/>
      <c r="C51" s="73"/>
      <c r="D51" s="78"/>
      <c r="E51" s="73"/>
      <c r="F51" s="78"/>
      <c r="G51" s="73"/>
      <c r="H51" s="78"/>
      <c r="I51" s="73"/>
      <c r="J51" s="78"/>
      <c r="K51" s="93"/>
      <c r="L51" s="87"/>
      <c r="M51" s="88"/>
    </row>
    <row r="52" spans="1:13" x14ac:dyDescent="0.2">
      <c r="A52" s="138" t="s">
        <v>70</v>
      </c>
      <c r="B52" s="83"/>
      <c r="C52" s="73"/>
      <c r="D52" s="78"/>
      <c r="E52" s="73"/>
      <c r="F52" s="78"/>
      <c r="G52" s="73"/>
      <c r="H52" s="78"/>
      <c r="I52" s="73"/>
      <c r="J52" s="78"/>
      <c r="K52" s="93"/>
      <c r="L52" s="87"/>
      <c r="M52" s="88"/>
    </row>
    <row r="53" spans="1:13" x14ac:dyDescent="0.2">
      <c r="A53" s="138" t="s">
        <v>69</v>
      </c>
      <c r="B53" s="83"/>
      <c r="C53" s="73"/>
      <c r="D53" s="78"/>
      <c r="E53" s="73"/>
      <c r="F53" s="78"/>
      <c r="G53" s="73"/>
      <c r="H53" s="78"/>
      <c r="I53" s="73"/>
      <c r="J53" s="78"/>
      <c r="K53" s="93"/>
      <c r="L53" s="87"/>
      <c r="M53" s="88"/>
    </row>
    <row r="54" spans="1:13" x14ac:dyDescent="0.2">
      <c r="A54" s="61" t="s">
        <v>38</v>
      </c>
      <c r="B54" s="82">
        <f t="shared" ref="B54:M54" si="11">SUM(B47:B53)</f>
        <v>84.06</v>
      </c>
      <c r="C54" s="74">
        <f t="shared" si="11"/>
        <v>4255613.3600000003</v>
      </c>
      <c r="D54" s="79">
        <f t="shared" si="11"/>
        <v>305.10809999999998</v>
      </c>
      <c r="E54" s="74">
        <f t="shared" si="11"/>
        <v>18944267.670000002</v>
      </c>
      <c r="F54" s="79">
        <f t="shared" si="11"/>
        <v>14.9</v>
      </c>
      <c r="G54" s="74">
        <f t="shared" si="11"/>
        <v>828441.59999999998</v>
      </c>
      <c r="H54" s="79">
        <f t="shared" si="11"/>
        <v>21.241899999999998</v>
      </c>
      <c r="I54" s="74">
        <f t="shared" si="11"/>
        <v>1144499.29</v>
      </c>
      <c r="J54" s="79">
        <f t="shared" si="11"/>
        <v>425.30999999999995</v>
      </c>
      <c r="K54" s="94">
        <f t="shared" si="11"/>
        <v>25172821.920000002</v>
      </c>
      <c r="L54" s="89">
        <f t="shared" si="11"/>
        <v>0.27472463588376178</v>
      </c>
      <c r="M54" s="90">
        <f t="shared" si="11"/>
        <v>0.33451369508755929</v>
      </c>
    </row>
    <row r="55" spans="1:13" x14ac:dyDescent="0.2">
      <c r="A55" s="28"/>
      <c r="B55" s="233"/>
      <c r="C55" s="199"/>
      <c r="D55" s="242"/>
      <c r="E55" s="204"/>
      <c r="F55" s="242"/>
      <c r="G55" s="204"/>
      <c r="H55" s="242"/>
      <c r="I55" s="204"/>
      <c r="J55" s="242"/>
      <c r="K55" s="204"/>
      <c r="L55" s="249"/>
      <c r="M55" s="209"/>
    </row>
    <row r="56" spans="1:13" x14ac:dyDescent="0.2">
      <c r="A56" s="447" t="s">
        <v>11</v>
      </c>
      <c r="B56" s="448"/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9"/>
    </row>
    <row r="57" spans="1:13" x14ac:dyDescent="0.2">
      <c r="A57" s="58" t="s">
        <v>12</v>
      </c>
      <c r="B57" s="83"/>
      <c r="C57" s="73"/>
      <c r="D57" s="78">
        <v>347.75</v>
      </c>
      <c r="E57" s="73">
        <v>25837993.379999999</v>
      </c>
      <c r="F57" s="78"/>
      <c r="G57" s="73"/>
      <c r="H57" s="78"/>
      <c r="I57" s="73"/>
      <c r="J57" s="78">
        <f>SUM(B57,D57,F57,H57)</f>
        <v>347.75</v>
      </c>
      <c r="K57" s="93">
        <f>SUM(C57,E57,G57,I57)</f>
        <v>25837993.379999999</v>
      </c>
      <c r="L57" s="87">
        <f>J57/$J$78</f>
        <v>0.22462554872581925</v>
      </c>
      <c r="M57" s="88">
        <f>K57/$K$78</f>
        <v>0.34335294893277879</v>
      </c>
    </row>
    <row r="58" spans="1:13" x14ac:dyDescent="0.2">
      <c r="A58" s="57" t="s">
        <v>13</v>
      </c>
      <c r="B58" s="83"/>
      <c r="C58" s="73"/>
      <c r="D58" s="78">
        <v>59</v>
      </c>
      <c r="E58" s="73">
        <v>2597970</v>
      </c>
      <c r="F58" s="78"/>
      <c r="G58" s="73"/>
      <c r="H58" s="78"/>
      <c r="I58" s="73"/>
      <c r="J58" s="78">
        <f t="shared" ref="J58:K64" si="12">SUM(B58,D58,F58,H58)</f>
        <v>59</v>
      </c>
      <c r="K58" s="93">
        <f t="shared" si="12"/>
        <v>2597970</v>
      </c>
      <c r="L58" s="87">
        <f>J58/$J$78</f>
        <v>3.8110445362540143E-2</v>
      </c>
      <c r="M58" s="88">
        <f>K58/$K$78</f>
        <v>3.4523604353477524E-2</v>
      </c>
    </row>
    <row r="59" spans="1:13" x14ac:dyDescent="0.2">
      <c r="A59" s="57" t="s">
        <v>14</v>
      </c>
      <c r="B59" s="83"/>
      <c r="C59" s="73"/>
      <c r="D59" s="78">
        <v>54.881999999999998</v>
      </c>
      <c r="E59" s="73">
        <v>1277971.29</v>
      </c>
      <c r="F59" s="78">
        <v>8.3100000000000023</v>
      </c>
      <c r="G59" s="73">
        <v>238404</v>
      </c>
      <c r="H59" s="78">
        <v>0.8</v>
      </c>
      <c r="I59" s="73">
        <v>14997</v>
      </c>
      <c r="J59" s="78">
        <f t="shared" si="12"/>
        <v>63.991999999999997</v>
      </c>
      <c r="K59" s="93">
        <f t="shared" si="12"/>
        <v>1531372.29</v>
      </c>
      <c r="L59" s="87">
        <f>J59/$J$78</f>
        <v>4.1334976604062185E-2</v>
      </c>
      <c r="M59" s="88">
        <f>K59/$K$78</f>
        <v>2.0349923616453939E-2</v>
      </c>
    </row>
    <row r="60" spans="1:13" x14ac:dyDescent="0.2">
      <c r="A60" s="57" t="s">
        <v>15</v>
      </c>
      <c r="B60" s="83"/>
      <c r="C60" s="73"/>
      <c r="D60" s="78">
        <v>35</v>
      </c>
      <c r="E60" s="73">
        <v>2693372.99</v>
      </c>
      <c r="F60" s="78"/>
      <c r="G60" s="73"/>
      <c r="H60" s="78"/>
      <c r="I60" s="73"/>
      <c r="J60" s="78">
        <f t="shared" si="12"/>
        <v>35</v>
      </c>
      <c r="K60" s="93">
        <f t="shared" si="12"/>
        <v>2693372.99</v>
      </c>
      <c r="L60" s="87">
        <f>J60/$J$78</f>
        <v>2.2607891316761101E-2</v>
      </c>
      <c r="M60" s="88">
        <f>K60/$K$78</f>
        <v>3.5791384613025855E-2</v>
      </c>
    </row>
    <row r="61" spans="1:13" x14ac:dyDescent="0.2">
      <c r="A61" s="6" t="s">
        <v>16</v>
      </c>
      <c r="B61" s="83"/>
      <c r="C61" s="73"/>
      <c r="D61" s="80"/>
      <c r="E61" s="77"/>
      <c r="F61" s="78"/>
      <c r="G61" s="73"/>
      <c r="H61" s="78"/>
      <c r="I61" s="73"/>
      <c r="J61" s="78"/>
      <c r="K61" s="93"/>
      <c r="L61" s="87"/>
      <c r="M61" s="88"/>
    </row>
    <row r="62" spans="1:13" x14ac:dyDescent="0.2">
      <c r="A62" s="58" t="s">
        <v>17</v>
      </c>
      <c r="B62" s="83"/>
      <c r="C62" s="73"/>
      <c r="D62" s="78"/>
      <c r="E62" s="73"/>
      <c r="F62" s="78"/>
      <c r="G62" s="73"/>
      <c r="H62" s="78"/>
      <c r="I62" s="73"/>
      <c r="J62" s="78"/>
      <c r="K62" s="93"/>
      <c r="L62" s="87"/>
      <c r="M62" s="88"/>
    </row>
    <row r="63" spans="1:13" x14ac:dyDescent="0.2">
      <c r="A63" s="148" t="s">
        <v>90</v>
      </c>
      <c r="B63" s="83"/>
      <c r="C63" s="73"/>
      <c r="D63" s="78"/>
      <c r="E63" s="73"/>
      <c r="F63" s="78"/>
      <c r="G63" s="73"/>
      <c r="H63" s="78"/>
      <c r="I63" s="73"/>
      <c r="J63" s="78"/>
      <c r="K63" s="93"/>
      <c r="L63" s="87"/>
      <c r="M63" s="88"/>
    </row>
    <row r="64" spans="1:13" x14ac:dyDescent="0.2">
      <c r="A64" s="58" t="s">
        <v>18</v>
      </c>
      <c r="B64" s="83"/>
      <c r="C64" s="73"/>
      <c r="D64" s="78">
        <v>32</v>
      </c>
      <c r="E64" s="73">
        <v>1230101</v>
      </c>
      <c r="F64" s="78">
        <v>1</v>
      </c>
      <c r="G64" s="73">
        <v>27850</v>
      </c>
      <c r="H64" s="78"/>
      <c r="I64" s="73"/>
      <c r="J64" s="78">
        <f t="shared" si="12"/>
        <v>33</v>
      </c>
      <c r="K64" s="93">
        <f t="shared" si="12"/>
        <v>1257951</v>
      </c>
      <c r="L64" s="87">
        <f>J64/$J$78</f>
        <v>2.1316011812946182E-2</v>
      </c>
      <c r="M64" s="88">
        <f>K64/$K$78</f>
        <v>1.6716514286177823E-2</v>
      </c>
    </row>
    <row r="65" spans="1:13" x14ac:dyDescent="0.2">
      <c r="A65" s="14" t="s">
        <v>45</v>
      </c>
      <c r="B65" s="83"/>
      <c r="C65" s="73"/>
      <c r="D65" s="78"/>
      <c r="E65" s="73"/>
      <c r="F65" s="78"/>
      <c r="G65" s="73"/>
      <c r="H65" s="78"/>
      <c r="I65" s="73"/>
      <c r="J65" s="78"/>
      <c r="K65" s="93"/>
      <c r="L65" s="87"/>
      <c r="M65" s="88"/>
    </row>
    <row r="66" spans="1:13" x14ac:dyDescent="0.2">
      <c r="A66" s="153" t="s">
        <v>71</v>
      </c>
      <c r="B66" s="83"/>
      <c r="C66" s="73"/>
      <c r="D66" s="78">
        <v>16.729999999999997</v>
      </c>
      <c r="E66" s="73">
        <v>287934.27</v>
      </c>
      <c r="F66" s="78"/>
      <c r="G66" s="73"/>
      <c r="H66" s="78"/>
      <c r="I66" s="73"/>
      <c r="J66" s="78">
        <f t="shared" ref="J66" si="13">SUM(B66,D66,F66,H66)</f>
        <v>16.729999999999997</v>
      </c>
      <c r="K66" s="93">
        <f t="shared" ref="K66" si="14">SUM(C66,E66,G66,I66)</f>
        <v>287934.27</v>
      </c>
      <c r="L66" s="87">
        <f>J66/$J$78</f>
        <v>1.0806572049411805E-2</v>
      </c>
      <c r="M66" s="88">
        <f>K66/$K$78</f>
        <v>3.8262677464664229E-3</v>
      </c>
    </row>
    <row r="67" spans="1:13" x14ac:dyDescent="0.2">
      <c r="A67" s="61" t="s">
        <v>38</v>
      </c>
      <c r="B67" s="82"/>
      <c r="C67" s="74"/>
      <c r="D67" s="79">
        <f t="shared" ref="D67:M67" si="15">SUM(D57:D66)</f>
        <v>545.36200000000008</v>
      </c>
      <c r="E67" s="74">
        <f t="shared" si="15"/>
        <v>33925342.93</v>
      </c>
      <c r="F67" s="79">
        <f t="shared" si="15"/>
        <v>9.3100000000000023</v>
      </c>
      <c r="G67" s="74">
        <f t="shared" si="15"/>
        <v>266254</v>
      </c>
      <c r="H67" s="79">
        <f t="shared" si="15"/>
        <v>0.8</v>
      </c>
      <c r="I67" s="74">
        <f t="shared" si="15"/>
        <v>14997</v>
      </c>
      <c r="J67" s="79">
        <f t="shared" si="15"/>
        <v>555.47199999999998</v>
      </c>
      <c r="K67" s="74">
        <f t="shared" si="15"/>
        <v>34206593.93</v>
      </c>
      <c r="L67" s="89">
        <f>SUM(L57:L66)</f>
        <v>0.35880144587154073</v>
      </c>
      <c r="M67" s="90">
        <f t="shared" si="15"/>
        <v>0.45456064354838033</v>
      </c>
    </row>
    <row r="68" spans="1:13" x14ac:dyDescent="0.2">
      <c r="A68" s="28"/>
      <c r="B68" s="234"/>
      <c r="C68" s="199"/>
      <c r="D68" s="242"/>
      <c r="E68" s="204"/>
      <c r="F68" s="242"/>
      <c r="G68" s="204"/>
      <c r="H68" s="242"/>
      <c r="I68" s="204"/>
      <c r="J68" s="242"/>
      <c r="K68" s="204"/>
      <c r="L68" s="249"/>
      <c r="M68" s="209"/>
    </row>
    <row r="69" spans="1:13" x14ac:dyDescent="0.2">
      <c r="A69" s="447" t="s">
        <v>41</v>
      </c>
      <c r="B69" s="448"/>
      <c r="C69" s="448"/>
      <c r="D69" s="448"/>
      <c r="E69" s="448"/>
      <c r="F69" s="448"/>
      <c r="G69" s="448"/>
      <c r="H69" s="448"/>
      <c r="I69" s="448"/>
      <c r="J69" s="448"/>
      <c r="K69" s="448"/>
      <c r="L69" s="448"/>
      <c r="M69" s="449"/>
    </row>
    <row r="70" spans="1:13" x14ac:dyDescent="0.2">
      <c r="A70" s="2" t="s">
        <v>20</v>
      </c>
      <c r="B70" s="83">
        <v>24.34</v>
      </c>
      <c r="C70" s="73">
        <v>655239</v>
      </c>
      <c r="D70" s="78">
        <v>233.43</v>
      </c>
      <c r="E70" s="73">
        <v>6750978</v>
      </c>
      <c r="F70" s="78">
        <v>8.5</v>
      </c>
      <c r="G70" s="73">
        <v>236223</v>
      </c>
      <c r="H70" s="78">
        <v>8</v>
      </c>
      <c r="I70" s="73">
        <v>212647.49000000002</v>
      </c>
      <c r="J70" s="78">
        <f>SUM(B70,D70,F70,H70)</f>
        <v>274.27</v>
      </c>
      <c r="K70" s="93">
        <f>SUM(C70,E70,G70,I70)</f>
        <v>7855087.4900000002</v>
      </c>
      <c r="L70" s="87">
        <f>J70/$J$78</f>
        <v>0.17716189575565905</v>
      </c>
      <c r="M70" s="88">
        <f t="shared" ref="M70:M75" si="16">K70/$K$78</f>
        <v>0.10438378143962818</v>
      </c>
    </row>
    <row r="71" spans="1:13" x14ac:dyDescent="0.2">
      <c r="A71" s="2" t="s">
        <v>21</v>
      </c>
      <c r="B71" s="83"/>
      <c r="C71" s="73"/>
      <c r="D71" s="78"/>
      <c r="E71" s="73"/>
      <c r="F71" s="78"/>
      <c r="G71" s="73"/>
      <c r="H71" s="78"/>
      <c r="I71" s="73"/>
      <c r="J71" s="78"/>
      <c r="K71" s="93"/>
      <c r="L71" s="87"/>
      <c r="M71" s="88"/>
    </row>
    <row r="72" spans="1:13" x14ac:dyDescent="0.2">
      <c r="A72" s="2" t="s">
        <v>22</v>
      </c>
      <c r="B72" s="83">
        <v>1</v>
      </c>
      <c r="C72" s="73">
        <v>43617.599999999999</v>
      </c>
      <c r="D72" s="78">
        <v>24</v>
      </c>
      <c r="E72" s="73">
        <v>984713.60000000021</v>
      </c>
      <c r="F72" s="78"/>
      <c r="G72" s="73"/>
      <c r="H72" s="78"/>
      <c r="I72" s="73"/>
      <c r="J72" s="78">
        <f t="shared" ref="J72:K75" si="17">SUM(B72,D72,F72,H72)</f>
        <v>25</v>
      </c>
      <c r="K72" s="93">
        <f t="shared" si="17"/>
        <v>1028331.2000000002</v>
      </c>
      <c r="L72" s="87">
        <f t="shared" ref="L72:L75" si="18">J72/$J$78</f>
        <v>1.61484937976865E-2</v>
      </c>
      <c r="M72" s="88">
        <f t="shared" si="16"/>
        <v>1.3665169148657133E-2</v>
      </c>
    </row>
    <row r="73" spans="1:13" x14ac:dyDescent="0.2">
      <c r="A73" s="2" t="s">
        <v>23</v>
      </c>
      <c r="B73" s="83">
        <v>68.12</v>
      </c>
      <c r="C73" s="73">
        <v>1512436.77</v>
      </c>
      <c r="D73" s="78">
        <v>103.63</v>
      </c>
      <c r="E73" s="73">
        <v>2333575.5299999998</v>
      </c>
      <c r="F73" s="78">
        <v>5.6</v>
      </c>
      <c r="G73" s="73">
        <v>132701.4</v>
      </c>
      <c r="H73" s="78">
        <v>1</v>
      </c>
      <c r="I73" s="73">
        <v>27124.5</v>
      </c>
      <c r="J73" s="78">
        <f t="shared" si="17"/>
        <v>178.35</v>
      </c>
      <c r="K73" s="93">
        <f t="shared" si="17"/>
        <v>4005838.1999999997</v>
      </c>
      <c r="L73" s="87">
        <f t="shared" si="18"/>
        <v>0.1152033547526955</v>
      </c>
      <c r="M73" s="88">
        <f t="shared" si="16"/>
        <v>5.3232321050992334E-2</v>
      </c>
    </row>
    <row r="74" spans="1:13" x14ac:dyDescent="0.2">
      <c r="A74" s="2" t="s">
        <v>24</v>
      </c>
      <c r="B74" s="83">
        <v>21</v>
      </c>
      <c r="C74" s="73">
        <v>677137.5</v>
      </c>
      <c r="D74" s="78">
        <v>34</v>
      </c>
      <c r="E74" s="73">
        <v>1160035.5</v>
      </c>
      <c r="F74" s="78"/>
      <c r="G74" s="73"/>
      <c r="H74" s="78"/>
      <c r="I74" s="73"/>
      <c r="J74" s="78">
        <f t="shared" si="17"/>
        <v>55</v>
      </c>
      <c r="K74" s="93">
        <f t="shared" si="17"/>
        <v>1837173</v>
      </c>
      <c r="L74" s="87">
        <f t="shared" si="18"/>
        <v>3.5526686354910304E-2</v>
      </c>
      <c r="M74" s="88">
        <f t="shared" si="16"/>
        <v>2.4413612851915671E-2</v>
      </c>
    </row>
    <row r="75" spans="1:13" x14ac:dyDescent="0.2">
      <c r="A75" s="27" t="s">
        <v>25</v>
      </c>
      <c r="B75" s="83">
        <v>9</v>
      </c>
      <c r="C75" s="73">
        <v>299637</v>
      </c>
      <c r="D75" s="78">
        <v>17</v>
      </c>
      <c r="E75" s="73">
        <v>583284</v>
      </c>
      <c r="F75" s="78">
        <v>5.93</v>
      </c>
      <c r="G75" s="73">
        <v>178759.1</v>
      </c>
      <c r="H75" s="78">
        <v>2.8</v>
      </c>
      <c r="I75" s="73">
        <v>84466.2</v>
      </c>
      <c r="J75" s="78">
        <f t="shared" si="17"/>
        <v>34.729999999999997</v>
      </c>
      <c r="K75" s="93">
        <f t="shared" si="17"/>
        <v>1146146.3</v>
      </c>
      <c r="L75" s="87">
        <f t="shared" si="18"/>
        <v>2.2433487583746085E-2</v>
      </c>
      <c r="M75" s="88">
        <f t="shared" si="16"/>
        <v>1.5230776872866952E-2</v>
      </c>
    </row>
    <row r="76" spans="1:13" x14ac:dyDescent="0.2">
      <c r="A76" s="61" t="s">
        <v>38</v>
      </c>
      <c r="B76" s="82">
        <f>SUM(B70:B75)</f>
        <v>123.46000000000001</v>
      </c>
      <c r="C76" s="74">
        <f t="shared" ref="C76:M76" si="19">SUM(C70:C75)</f>
        <v>3188067.87</v>
      </c>
      <c r="D76" s="79">
        <f>SUM(D70:D75)</f>
        <v>412.06</v>
      </c>
      <c r="E76" s="74">
        <f t="shared" si="19"/>
        <v>11812586.630000001</v>
      </c>
      <c r="F76" s="79">
        <f>SUM(F70:F75)</f>
        <v>20.03</v>
      </c>
      <c r="G76" s="74">
        <f t="shared" si="19"/>
        <v>547683.5</v>
      </c>
      <c r="H76" s="79">
        <f>SUM(H70:H75)</f>
        <v>11.8</v>
      </c>
      <c r="I76" s="74">
        <f t="shared" si="19"/>
        <v>324238.19</v>
      </c>
      <c r="J76" s="79">
        <f>SUM(J70:J75)</f>
        <v>567.35</v>
      </c>
      <c r="K76" s="94">
        <f t="shared" si="19"/>
        <v>15872576.190000001</v>
      </c>
      <c r="L76" s="91">
        <f t="shared" si="19"/>
        <v>0.36647391824469744</v>
      </c>
      <c r="M76" s="92">
        <f t="shared" si="19"/>
        <v>0.21092566136406027</v>
      </c>
    </row>
    <row r="77" spans="1:13" x14ac:dyDescent="0.2">
      <c r="A77" s="17"/>
      <c r="B77" s="235"/>
      <c r="C77" s="75"/>
      <c r="D77" s="99"/>
      <c r="E77" s="205"/>
      <c r="F77" s="99"/>
      <c r="G77" s="205"/>
      <c r="H77" s="99"/>
      <c r="I77" s="205"/>
      <c r="J77" s="99"/>
      <c r="K77" s="205"/>
      <c r="L77" s="227"/>
      <c r="M77" s="228"/>
    </row>
    <row r="78" spans="1:13" x14ac:dyDescent="0.2">
      <c r="A78" s="63" t="s">
        <v>26</v>
      </c>
      <c r="B78" s="236">
        <f t="shared" ref="B78:M78" si="20">SUM(B54,B67,B76)</f>
        <v>207.52</v>
      </c>
      <c r="C78" s="76">
        <f t="shared" si="20"/>
        <v>7443681.2300000004</v>
      </c>
      <c r="D78" s="81">
        <f t="shared" si="20"/>
        <v>1262.5300999999999</v>
      </c>
      <c r="E78" s="76">
        <f t="shared" si="20"/>
        <v>64682197.230000004</v>
      </c>
      <c r="F78" s="81">
        <f t="shared" si="20"/>
        <v>44.24</v>
      </c>
      <c r="G78" s="76">
        <f t="shared" si="20"/>
        <v>1642379.1</v>
      </c>
      <c r="H78" s="81">
        <f t="shared" si="20"/>
        <v>33.841899999999995</v>
      </c>
      <c r="I78" s="76">
        <f t="shared" si="20"/>
        <v>1483734.48</v>
      </c>
      <c r="J78" s="81">
        <f t="shared" si="20"/>
        <v>1548.1320000000001</v>
      </c>
      <c r="K78" s="95">
        <f t="shared" si="20"/>
        <v>75251992.040000007</v>
      </c>
      <c r="L78" s="229">
        <f t="shared" si="20"/>
        <v>1</v>
      </c>
      <c r="M78" s="214">
        <f t="shared" si="20"/>
        <v>0.99999999999999978</v>
      </c>
    </row>
    <row r="79" spans="1:13" x14ac:dyDescent="0.2">
      <c r="A79" s="50"/>
      <c r="B79" s="233"/>
      <c r="C79" s="199"/>
      <c r="D79" s="243"/>
      <c r="E79" s="120"/>
      <c r="F79" s="243"/>
      <c r="G79" s="120"/>
      <c r="H79" s="243"/>
      <c r="I79" s="207"/>
      <c r="J79" s="243"/>
      <c r="K79" s="207"/>
      <c r="L79" s="249"/>
      <c r="M79" s="209"/>
    </row>
    <row r="80" spans="1:13" ht="15" thickBot="1" x14ac:dyDescent="0.25">
      <c r="A80" s="68" t="s">
        <v>39</v>
      </c>
      <c r="B80" s="84">
        <f>B78/$J$78</f>
        <v>0.13404541731583611</v>
      </c>
      <c r="C80" s="86">
        <f>C78/$K$78</f>
        <v>9.8916733341003524E-2</v>
      </c>
      <c r="D80" s="86">
        <f>D78/$J$78</f>
        <v>0.81551837956970075</v>
      </c>
      <c r="E80" s="86">
        <f>E78/$K$78</f>
        <v>0.85954132876134826</v>
      </c>
      <c r="F80" s="100">
        <f>F78/$J$78</f>
        <v>2.8576374624386034E-2</v>
      </c>
      <c r="G80" s="86">
        <f>G78/$K$78</f>
        <v>2.1825058121079342E-2</v>
      </c>
      <c r="H80" s="101">
        <f>H78/$J$78</f>
        <v>2.185982849007707E-2</v>
      </c>
      <c r="I80" s="86">
        <f>I78/$K$78</f>
        <v>1.9716879776568899E-2</v>
      </c>
      <c r="J80" s="86">
        <f>J78/$J$78</f>
        <v>1</v>
      </c>
      <c r="K80" s="86">
        <f>K78/$K$78</f>
        <v>1</v>
      </c>
      <c r="L80" s="250"/>
      <c r="M80" s="211"/>
    </row>
    <row r="81" spans="1:19" ht="4" customHeight="1" x14ac:dyDescent="0.2">
      <c r="A81" s="18"/>
      <c r="B81" s="237"/>
      <c r="C81" s="200"/>
      <c r="D81" s="237"/>
      <c r="E81" s="203"/>
      <c r="F81" s="237"/>
      <c r="G81" s="203"/>
      <c r="H81" s="237"/>
      <c r="I81" s="200"/>
      <c r="J81" s="248"/>
      <c r="K81" s="208"/>
      <c r="L81" s="251"/>
      <c r="M81" s="212"/>
    </row>
    <row r="82" spans="1:19" x14ac:dyDescent="0.2">
      <c r="A82" s="286" t="s">
        <v>82</v>
      </c>
      <c r="B82" s="238"/>
      <c r="D82" s="238"/>
      <c r="E82" s="201"/>
      <c r="F82" s="238"/>
      <c r="G82" s="201"/>
      <c r="H82" s="238"/>
      <c r="I82" s="201"/>
      <c r="J82" s="248"/>
      <c r="K82" s="208"/>
      <c r="L82" s="251"/>
      <c r="M82" s="212"/>
      <c r="R82" s="258"/>
      <c r="S82" s="258"/>
    </row>
    <row r="83" spans="1:19" x14ac:dyDescent="0.2">
      <c r="A83" s="286" t="s">
        <v>83</v>
      </c>
      <c r="B83" s="238"/>
      <c r="D83" s="238"/>
      <c r="E83" s="201"/>
      <c r="F83" s="238"/>
      <c r="G83" s="201"/>
      <c r="H83" s="238"/>
      <c r="I83" s="201"/>
      <c r="J83" s="248"/>
      <c r="K83" s="208"/>
      <c r="L83" s="251"/>
      <c r="M83" s="212"/>
      <c r="R83" s="258"/>
      <c r="S83" s="258"/>
    </row>
    <row r="84" spans="1:19" x14ac:dyDescent="0.2">
      <c r="A84" s="286" t="s">
        <v>81</v>
      </c>
      <c r="B84" s="238"/>
      <c r="D84" s="238"/>
      <c r="E84" s="201"/>
      <c r="F84" s="238"/>
      <c r="G84" s="201"/>
      <c r="H84" s="238"/>
      <c r="I84" s="201"/>
      <c r="J84" s="248"/>
      <c r="K84" s="208"/>
      <c r="L84" s="251"/>
      <c r="M84" s="212"/>
      <c r="R84" s="258"/>
      <c r="S84" s="258"/>
    </row>
    <row r="85" spans="1:19" ht="5" customHeight="1" x14ac:dyDescent="0.2">
      <c r="A85" s="285"/>
      <c r="B85" s="238"/>
      <c r="D85" s="238"/>
      <c r="E85" s="201"/>
      <c r="F85" s="238"/>
      <c r="G85" s="201"/>
      <c r="H85" s="238"/>
      <c r="I85" s="201"/>
      <c r="J85" s="248"/>
      <c r="K85" s="208"/>
      <c r="L85" s="251"/>
      <c r="M85" s="212"/>
      <c r="R85" s="258"/>
      <c r="S85" s="258"/>
    </row>
    <row r="86" spans="1:19" x14ac:dyDescent="0.2">
      <c r="A86" s="134" t="s">
        <v>27</v>
      </c>
      <c r="B86" s="238"/>
      <c r="D86" s="238"/>
      <c r="E86" s="201"/>
      <c r="F86" s="238"/>
      <c r="G86" s="201"/>
      <c r="H86" s="238"/>
      <c r="I86" s="201"/>
      <c r="J86" s="248"/>
      <c r="K86" s="208"/>
      <c r="L86" s="251"/>
      <c r="M86" s="212"/>
    </row>
    <row r="87" spans="1:19" x14ac:dyDescent="0.2">
      <c r="A87" s="134" t="s">
        <v>60</v>
      </c>
      <c r="B87" s="238"/>
      <c r="D87" s="238"/>
      <c r="E87" s="201"/>
      <c r="F87" s="244"/>
      <c r="G87" s="206"/>
      <c r="H87" s="248"/>
      <c r="I87" s="208"/>
      <c r="J87" s="238"/>
      <c r="K87" s="201"/>
      <c r="L87" s="238"/>
      <c r="M87" s="212"/>
    </row>
    <row r="88" spans="1:19" x14ac:dyDescent="0.2">
      <c r="A88" s="135" t="s">
        <v>61</v>
      </c>
      <c r="B88" s="238"/>
      <c r="D88" s="238"/>
      <c r="E88" s="201"/>
      <c r="F88" s="238"/>
      <c r="G88" s="201"/>
      <c r="H88" s="238"/>
      <c r="I88" s="201"/>
      <c r="J88" s="237"/>
      <c r="K88" s="200"/>
      <c r="L88" s="252"/>
      <c r="M88" s="212"/>
    </row>
    <row r="89" spans="1:19" x14ac:dyDescent="0.2">
      <c r="A89" s="134" t="s">
        <v>29</v>
      </c>
    </row>
    <row r="90" spans="1:19" x14ac:dyDescent="0.2">
      <c r="A90" s="134" t="s">
        <v>50</v>
      </c>
    </row>
    <row r="91" spans="1:19" x14ac:dyDescent="0.2">
      <c r="A91" s="12" t="s">
        <v>51</v>
      </c>
    </row>
    <row r="92" spans="1:19" x14ac:dyDescent="0.2">
      <c r="A92" s="12" t="s">
        <v>52</v>
      </c>
    </row>
    <row r="93" spans="1:19" x14ac:dyDescent="0.2">
      <c r="A93" s="13"/>
    </row>
    <row r="94" spans="1:19" x14ac:dyDescent="0.2">
      <c r="A94" s="12"/>
    </row>
    <row r="95" spans="1:19" x14ac:dyDescent="0.2">
      <c r="A95" s="12"/>
    </row>
  </sheetData>
  <mergeCells count="24">
    <mergeCell ref="A46:M46"/>
    <mergeCell ref="A56:M56"/>
    <mergeCell ref="A69:M69"/>
    <mergeCell ref="A3:A5"/>
    <mergeCell ref="A43:A45"/>
    <mergeCell ref="A29:S29"/>
    <mergeCell ref="L43:M44"/>
    <mergeCell ref="A6:S6"/>
    <mergeCell ref="A16:S16"/>
    <mergeCell ref="B43:C44"/>
    <mergeCell ref="D43:E44"/>
    <mergeCell ref="F43:G44"/>
    <mergeCell ref="H43:I44"/>
    <mergeCell ref="J43:K44"/>
    <mergeCell ref="A1:S1"/>
    <mergeCell ref="N3:O4"/>
    <mergeCell ref="B3:C4"/>
    <mergeCell ref="D3:E4"/>
    <mergeCell ref="F3:G4"/>
    <mergeCell ref="H3:I4"/>
    <mergeCell ref="J3:K4"/>
    <mergeCell ref="L3:M4"/>
    <mergeCell ref="P3:Q4"/>
    <mergeCell ref="R3:S4"/>
  </mergeCells>
  <pageMargins left="0.25" right="0.25" top="0.35" bottom="0.25" header="0.3" footer="0.2"/>
  <pageSetup paperSize="17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95"/>
  <sheetViews>
    <sheetView zoomScaleNormal="100" workbookViewId="0">
      <selection sqref="A1:S1"/>
    </sheetView>
  </sheetViews>
  <sheetFormatPr baseColWidth="10" defaultColWidth="9.1640625" defaultRowHeight="14" x14ac:dyDescent="0.2"/>
  <cols>
    <col min="1" max="1" width="24.6640625" style="1" customWidth="1"/>
    <col min="2" max="2" width="6.83203125" style="239" bestFit="1" customWidth="1"/>
    <col min="3" max="3" width="9.83203125" style="202" bestFit="1" customWidth="1"/>
    <col min="4" max="4" width="6.83203125" style="239" bestFit="1" customWidth="1"/>
    <col min="5" max="5" width="9.83203125" style="202" bestFit="1" customWidth="1"/>
    <col min="6" max="6" width="5.6640625" style="239" bestFit="1" customWidth="1"/>
    <col min="7" max="7" width="8.83203125" style="202" bestFit="1" customWidth="1"/>
    <col min="8" max="8" width="4.6640625" style="239" bestFit="1" customWidth="1"/>
    <col min="9" max="9" width="8.83203125" style="202" bestFit="1" customWidth="1"/>
    <col min="10" max="10" width="6.83203125" style="239" bestFit="1" customWidth="1"/>
    <col min="11" max="11" width="9.83203125" style="202" bestFit="1" customWidth="1"/>
    <col min="12" max="12" width="6.6640625" style="239" customWidth="1"/>
    <col min="13" max="13" width="8.83203125" style="202" bestFit="1" customWidth="1"/>
    <col min="14" max="14" width="4.6640625" style="239" bestFit="1" customWidth="1"/>
    <col min="15" max="15" width="8.83203125" style="202" customWidth="1"/>
    <col min="16" max="16" width="6.83203125" style="239" bestFit="1" customWidth="1"/>
    <col min="17" max="17" width="9.83203125" style="202" bestFit="1" customWidth="1"/>
    <col min="18" max="18" width="6.6640625" style="1" customWidth="1"/>
    <col min="19" max="19" width="6.6640625" style="1" bestFit="1" customWidth="1"/>
    <col min="20" max="16384" width="9.1640625" style="1"/>
  </cols>
  <sheetData>
    <row r="1" spans="1:21" ht="35" customHeight="1" thickBot="1" x14ac:dyDescent="0.25">
      <c r="A1" s="425" t="s">
        <v>53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</row>
    <row r="2" spans="1:21" x14ac:dyDescent="0.2">
      <c r="A2" s="40"/>
      <c r="B2" s="41"/>
      <c r="C2" s="42"/>
      <c r="D2" s="43"/>
      <c r="E2" s="44"/>
      <c r="F2" s="43"/>
      <c r="G2" s="44"/>
      <c r="H2" s="44"/>
      <c r="I2" s="44"/>
      <c r="J2" s="41"/>
      <c r="K2" s="44"/>
      <c r="L2" s="43"/>
      <c r="M2" s="44"/>
      <c r="N2" s="44"/>
      <c r="O2" s="44"/>
      <c r="P2" s="43"/>
      <c r="Q2" s="44"/>
      <c r="R2" s="45"/>
      <c r="S2" s="46"/>
    </row>
    <row r="3" spans="1:21" ht="14" customHeight="1" x14ac:dyDescent="0.2">
      <c r="A3" s="451" t="s">
        <v>79</v>
      </c>
      <c r="B3" s="490" t="s">
        <v>84</v>
      </c>
      <c r="C3" s="485"/>
      <c r="D3" s="482" t="s">
        <v>47</v>
      </c>
      <c r="E3" s="483"/>
      <c r="F3" s="482" t="s">
        <v>89</v>
      </c>
      <c r="G3" s="483"/>
      <c r="H3" s="482" t="s">
        <v>77</v>
      </c>
      <c r="I3" s="483"/>
      <c r="J3" s="484" t="s">
        <v>85</v>
      </c>
      <c r="K3" s="485"/>
      <c r="L3" s="484" t="s">
        <v>86</v>
      </c>
      <c r="M3" s="485"/>
      <c r="N3" s="486" t="s">
        <v>78</v>
      </c>
      <c r="O3" s="487"/>
      <c r="P3" s="436" t="s">
        <v>87</v>
      </c>
      <c r="Q3" s="437"/>
      <c r="R3" s="440" t="s">
        <v>88</v>
      </c>
      <c r="S3" s="441"/>
    </row>
    <row r="4" spans="1:21" ht="14" customHeight="1" thickBot="1" x14ac:dyDescent="0.25">
      <c r="A4" s="451"/>
      <c r="B4" s="431"/>
      <c r="C4" s="429"/>
      <c r="D4" s="434"/>
      <c r="E4" s="435"/>
      <c r="F4" s="434"/>
      <c r="G4" s="435"/>
      <c r="H4" s="434"/>
      <c r="I4" s="435"/>
      <c r="J4" s="428"/>
      <c r="K4" s="429"/>
      <c r="L4" s="428"/>
      <c r="M4" s="429"/>
      <c r="N4" s="488"/>
      <c r="O4" s="489"/>
      <c r="P4" s="438"/>
      <c r="Q4" s="439"/>
      <c r="R4" s="442"/>
      <c r="S4" s="443"/>
    </row>
    <row r="5" spans="1:21" ht="14" customHeight="1" thickBot="1" x14ac:dyDescent="0.25">
      <c r="A5" s="452"/>
      <c r="B5" s="301" t="s">
        <v>4</v>
      </c>
      <c r="C5" s="302" t="s">
        <v>5</v>
      </c>
      <c r="D5" s="303" t="s">
        <v>4</v>
      </c>
      <c r="E5" s="55" t="s">
        <v>5</v>
      </c>
      <c r="F5" s="303" t="s">
        <v>4</v>
      </c>
      <c r="G5" s="55" t="s">
        <v>5</v>
      </c>
      <c r="H5" s="55" t="s">
        <v>4</v>
      </c>
      <c r="I5" s="55" t="s">
        <v>5</v>
      </c>
      <c r="J5" s="303" t="s">
        <v>4</v>
      </c>
      <c r="K5" s="55" t="s">
        <v>5</v>
      </c>
      <c r="L5" s="303" t="s">
        <v>4</v>
      </c>
      <c r="M5" s="55" t="s">
        <v>5</v>
      </c>
      <c r="N5" s="55" t="s">
        <v>4</v>
      </c>
      <c r="O5" s="55" t="s">
        <v>5</v>
      </c>
      <c r="P5" s="303" t="s">
        <v>4</v>
      </c>
      <c r="Q5" s="304" t="s">
        <v>5</v>
      </c>
      <c r="R5" s="65" t="s">
        <v>4</v>
      </c>
      <c r="S5" s="56" t="s">
        <v>5</v>
      </c>
    </row>
    <row r="6" spans="1:21" x14ac:dyDescent="0.2">
      <c r="A6" s="479" t="s">
        <v>6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1"/>
    </row>
    <row r="7" spans="1:21" x14ac:dyDescent="0.2">
      <c r="A7" s="57" t="s">
        <v>7</v>
      </c>
      <c r="B7" s="102">
        <v>0.6</v>
      </c>
      <c r="C7" s="112">
        <v>15036</v>
      </c>
      <c r="D7" s="104"/>
      <c r="E7" s="112"/>
      <c r="F7" s="104"/>
      <c r="G7" s="112"/>
      <c r="H7" s="104"/>
      <c r="I7" s="112"/>
      <c r="J7" s="104">
        <v>33.4</v>
      </c>
      <c r="K7" s="112">
        <v>2106108</v>
      </c>
      <c r="L7" s="104"/>
      <c r="M7" s="112"/>
      <c r="N7" s="104"/>
      <c r="O7" s="112"/>
      <c r="P7" s="104">
        <f>SUM(B7,D7,F7,H7,J7,L7,N7)</f>
        <v>34</v>
      </c>
      <c r="Q7" s="114">
        <f>SUM(C7,E7,G7,I7,K7,M7,O7)</f>
        <v>2121144</v>
      </c>
      <c r="R7" s="121">
        <f>P7/$P$38</f>
        <v>2.1414409126065365E-2</v>
      </c>
      <c r="S7" s="124">
        <f>Q7/$Q$38</f>
        <v>2.6824082273043608E-2</v>
      </c>
      <c r="U7" s="139"/>
    </row>
    <row r="8" spans="1:21" x14ac:dyDescent="0.2">
      <c r="A8" s="57" t="s">
        <v>8</v>
      </c>
      <c r="B8" s="102">
        <v>21</v>
      </c>
      <c r="C8" s="112">
        <v>2915941</v>
      </c>
      <c r="D8" s="104">
        <v>3</v>
      </c>
      <c r="E8" s="112">
        <v>390949</v>
      </c>
      <c r="F8" s="104">
        <v>5</v>
      </c>
      <c r="G8" s="112">
        <v>672719</v>
      </c>
      <c r="H8" s="104"/>
      <c r="I8" s="112"/>
      <c r="J8" s="104">
        <v>6</v>
      </c>
      <c r="K8" s="112">
        <v>1027715</v>
      </c>
      <c r="L8" s="104">
        <v>2</v>
      </c>
      <c r="M8" s="112">
        <v>274802</v>
      </c>
      <c r="N8" s="106"/>
      <c r="O8" s="112"/>
      <c r="P8" s="104">
        <f t="shared" ref="P8:Q9" si="0">SUM(B8,D8,F8,H8,J8,L8,N8)</f>
        <v>37</v>
      </c>
      <c r="Q8" s="114">
        <f t="shared" si="0"/>
        <v>5282126</v>
      </c>
      <c r="R8" s="121">
        <f>P8/$P$38</f>
        <v>2.3303915813659367E-2</v>
      </c>
      <c r="S8" s="124">
        <f>Q8/$Q$38</f>
        <v>6.6798002587557817E-2</v>
      </c>
      <c r="U8" s="139"/>
    </row>
    <row r="9" spans="1:21" x14ac:dyDescent="0.2">
      <c r="A9" s="57" t="s">
        <v>9</v>
      </c>
      <c r="B9" s="102">
        <v>229.69</v>
      </c>
      <c r="C9" s="112">
        <v>12008059.990000002</v>
      </c>
      <c r="D9" s="104">
        <v>47</v>
      </c>
      <c r="E9" s="112">
        <v>2119053</v>
      </c>
      <c r="F9" s="104">
        <v>52.8</v>
      </c>
      <c r="G9" s="112">
        <v>3057736</v>
      </c>
      <c r="H9" s="104"/>
      <c r="I9" s="112"/>
      <c r="J9" s="104">
        <v>19.16</v>
      </c>
      <c r="K9" s="112">
        <v>1030672</v>
      </c>
      <c r="L9" s="104">
        <v>22</v>
      </c>
      <c r="M9" s="112">
        <v>1174144</v>
      </c>
      <c r="N9" s="106"/>
      <c r="O9" s="112"/>
      <c r="P9" s="104">
        <f t="shared" si="0"/>
        <v>370.65000000000003</v>
      </c>
      <c r="Q9" s="114">
        <f t="shared" si="0"/>
        <v>19389664.990000002</v>
      </c>
      <c r="R9" s="121">
        <f>P9/$P$38</f>
        <v>0.23344855125223907</v>
      </c>
      <c r="S9" s="124">
        <f>Q9/$Q$38</f>
        <v>0.24520257414796606</v>
      </c>
      <c r="U9" s="139"/>
    </row>
    <row r="10" spans="1:21" x14ac:dyDescent="0.2">
      <c r="A10" s="57" t="s">
        <v>10</v>
      </c>
      <c r="B10" s="102">
        <v>1.4</v>
      </c>
      <c r="C10" s="112">
        <v>138240</v>
      </c>
      <c r="D10" s="104">
        <v>0.5</v>
      </c>
      <c r="E10" s="112">
        <v>16471</v>
      </c>
      <c r="F10" s="104">
        <v>0.5</v>
      </c>
      <c r="G10" s="112">
        <v>25000</v>
      </c>
      <c r="H10" s="104"/>
      <c r="I10" s="112"/>
      <c r="J10" s="104">
        <v>6.25</v>
      </c>
      <c r="K10" s="112">
        <v>176790.04</v>
      </c>
      <c r="L10" s="104"/>
      <c r="M10" s="112"/>
      <c r="N10" s="104"/>
      <c r="O10" s="112"/>
      <c r="P10" s="104">
        <f>SUM(B10,D10,F10,H10,J10,L10,N10)</f>
        <v>8.65</v>
      </c>
      <c r="Q10" s="114">
        <f>SUM(C10,E10,G10,I10,K10,M10,O10)</f>
        <v>356501.04000000004</v>
      </c>
      <c r="R10" s="121">
        <f>P10/$P$38</f>
        <v>5.4480776158960416E-3</v>
      </c>
      <c r="S10" s="124">
        <f>Q10/$Q$38</f>
        <v>4.5083281603632806E-3</v>
      </c>
      <c r="T10" s="3"/>
      <c r="U10" s="139"/>
    </row>
    <row r="11" spans="1:21" x14ac:dyDescent="0.2">
      <c r="A11" s="57" t="s">
        <v>44</v>
      </c>
      <c r="B11" s="102">
        <v>0.2</v>
      </c>
      <c r="C11" s="112">
        <v>3000</v>
      </c>
      <c r="D11" s="104"/>
      <c r="E11" s="112"/>
      <c r="F11" s="104"/>
      <c r="G11" s="112"/>
      <c r="H11" s="104"/>
      <c r="I11" s="112"/>
      <c r="J11" s="104"/>
      <c r="K11" s="112"/>
      <c r="L11" s="104"/>
      <c r="M11" s="112"/>
      <c r="N11" s="104"/>
      <c r="O11" s="112"/>
      <c r="P11" s="104">
        <f>SUM(B11,D11,F11,H11,J11,L11,N11)</f>
        <v>0.2</v>
      </c>
      <c r="Q11" s="114">
        <f>SUM(C11,E11,G11,I11,K11,M11,O11)</f>
        <v>3000</v>
      </c>
      <c r="R11" s="121">
        <f>P11/$P$38</f>
        <v>1.2596711250626686E-4</v>
      </c>
      <c r="S11" s="124">
        <f>Q11/$Q$38</f>
        <v>3.7938134713687906E-5</v>
      </c>
      <c r="T11" s="3"/>
      <c r="U11" s="139"/>
    </row>
    <row r="12" spans="1:21" x14ac:dyDescent="0.2">
      <c r="A12" s="138" t="s">
        <v>70</v>
      </c>
      <c r="B12" s="102"/>
      <c r="C12" s="114"/>
      <c r="D12" s="143"/>
      <c r="E12" s="114"/>
      <c r="F12" s="143"/>
      <c r="G12" s="114"/>
      <c r="H12" s="143"/>
      <c r="I12" s="114"/>
      <c r="J12" s="143"/>
      <c r="K12" s="114"/>
      <c r="L12" s="143"/>
      <c r="M12" s="114"/>
      <c r="N12" s="143"/>
      <c r="O12" s="114"/>
      <c r="P12" s="143"/>
      <c r="Q12" s="114"/>
      <c r="R12" s="144"/>
      <c r="S12" s="124"/>
      <c r="T12" s="3"/>
      <c r="U12" s="140"/>
    </row>
    <row r="13" spans="1:21" x14ac:dyDescent="0.2">
      <c r="A13" s="138" t="s">
        <v>69</v>
      </c>
      <c r="B13" s="102"/>
      <c r="C13" s="114"/>
      <c r="D13" s="143"/>
      <c r="E13" s="114"/>
      <c r="F13" s="143"/>
      <c r="G13" s="114"/>
      <c r="H13" s="143"/>
      <c r="I13" s="114"/>
      <c r="J13" s="143"/>
      <c r="K13" s="114"/>
      <c r="L13" s="143"/>
      <c r="M13" s="114"/>
      <c r="N13" s="143"/>
      <c r="O13" s="114"/>
      <c r="P13" s="143"/>
      <c r="Q13" s="114"/>
      <c r="R13" s="144"/>
      <c r="S13" s="124"/>
      <c r="T13" s="3"/>
      <c r="U13" s="140"/>
    </row>
    <row r="14" spans="1:21" x14ac:dyDescent="0.2">
      <c r="A14" s="67" t="s">
        <v>38</v>
      </c>
      <c r="B14" s="265">
        <f t="shared" ref="B14:G14" si="1">SUM(B7:B13)</f>
        <v>252.89</v>
      </c>
      <c r="C14" s="266">
        <f t="shared" si="1"/>
        <v>15080276.990000002</v>
      </c>
      <c r="D14" s="267">
        <f t="shared" si="1"/>
        <v>50.5</v>
      </c>
      <c r="E14" s="266">
        <f t="shared" si="1"/>
        <v>2526473</v>
      </c>
      <c r="F14" s="267">
        <f t="shared" si="1"/>
        <v>58.3</v>
      </c>
      <c r="G14" s="266">
        <f t="shared" si="1"/>
        <v>3755455</v>
      </c>
      <c r="H14" s="267"/>
      <c r="I14" s="266"/>
      <c r="J14" s="267">
        <f>SUM(J7:J13)</f>
        <v>64.81</v>
      </c>
      <c r="K14" s="266">
        <f>SUM(K7:K13)</f>
        <v>4341285.04</v>
      </c>
      <c r="L14" s="267">
        <f>SUM(L7:L13)</f>
        <v>24</v>
      </c>
      <c r="M14" s="266">
        <f>SUM(M7:M13)</f>
        <v>1448946</v>
      </c>
      <c r="N14" s="267"/>
      <c r="O14" s="266"/>
      <c r="P14" s="267">
        <f>SUM(P7:P13)</f>
        <v>450.5</v>
      </c>
      <c r="Q14" s="273">
        <f>SUM(Q7:Q13)</f>
        <v>27152436.030000001</v>
      </c>
      <c r="R14" s="123">
        <f>SUM(R7:R13)</f>
        <v>0.28374092092036612</v>
      </c>
      <c r="S14" s="126">
        <f>SUM(S7:S13)</f>
        <v>0.34337092530364449</v>
      </c>
      <c r="T14" s="4"/>
      <c r="U14" s="140"/>
    </row>
    <row r="15" spans="1:21" x14ac:dyDescent="0.2">
      <c r="A15" s="33"/>
      <c r="B15" s="230"/>
      <c r="C15" s="118"/>
      <c r="D15" s="231"/>
      <c r="E15" s="197"/>
      <c r="F15" s="231"/>
      <c r="G15" s="197"/>
      <c r="H15" s="245"/>
      <c r="I15" s="197"/>
      <c r="J15" s="230"/>
      <c r="K15" s="197"/>
      <c r="L15" s="231"/>
      <c r="M15" s="197"/>
      <c r="N15" s="245"/>
      <c r="O15" s="197"/>
      <c r="P15" s="231"/>
      <c r="Q15" s="197"/>
      <c r="R15" s="31"/>
      <c r="S15" s="34"/>
      <c r="U15" s="140"/>
    </row>
    <row r="16" spans="1:21" x14ac:dyDescent="0.2">
      <c r="A16" s="465" t="s">
        <v>11</v>
      </c>
      <c r="B16" s="466"/>
      <c r="C16" s="466"/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7"/>
      <c r="U16" s="140"/>
    </row>
    <row r="17" spans="1:21" x14ac:dyDescent="0.2">
      <c r="A17" s="58" t="s">
        <v>12</v>
      </c>
      <c r="B17" s="102">
        <v>350.75</v>
      </c>
      <c r="C17" s="117">
        <v>26434920.960000008</v>
      </c>
      <c r="D17" s="104"/>
      <c r="E17" s="112"/>
      <c r="F17" s="104"/>
      <c r="G17" s="112"/>
      <c r="H17" s="104"/>
      <c r="I17" s="112"/>
      <c r="J17" s="104"/>
      <c r="K17" s="112"/>
      <c r="L17" s="104"/>
      <c r="M17" s="112"/>
      <c r="N17" s="104"/>
      <c r="O17" s="112"/>
      <c r="P17" s="104">
        <f>SUM(B17,D17,F17,H17,J17,L17,N17)</f>
        <v>350.75</v>
      </c>
      <c r="Q17" s="115">
        <f>SUM(C17,E17,G17,I17,K17,M17,O17)</f>
        <v>26434920.960000008</v>
      </c>
      <c r="R17" s="121">
        <f>P17/$P$38</f>
        <v>0.22091482355786549</v>
      </c>
      <c r="S17" s="124">
        <f>Q17/$Q$38</f>
        <v>0.33429719750872416</v>
      </c>
      <c r="U17" s="141"/>
    </row>
    <row r="18" spans="1:21" x14ac:dyDescent="0.2">
      <c r="A18" s="57" t="s">
        <v>13</v>
      </c>
      <c r="B18" s="102">
        <v>64</v>
      </c>
      <c r="C18" s="117">
        <v>2863407.8</v>
      </c>
      <c r="D18" s="104"/>
      <c r="E18" s="112"/>
      <c r="F18" s="104"/>
      <c r="G18" s="112"/>
      <c r="H18" s="104"/>
      <c r="I18" s="112"/>
      <c r="J18" s="104"/>
      <c r="K18" s="112"/>
      <c r="L18" s="104"/>
      <c r="M18" s="112"/>
      <c r="N18" s="104"/>
      <c r="O18" s="112"/>
      <c r="P18" s="104">
        <f t="shared" ref="P18:Q25" si="2">SUM(B18,D18,F18,H18,J18,L18,N18)</f>
        <v>64</v>
      </c>
      <c r="Q18" s="115">
        <f t="shared" si="2"/>
        <v>2863407.8</v>
      </c>
      <c r="R18" s="121">
        <f>P18/$P$38</f>
        <v>4.0309476002005393E-2</v>
      </c>
      <c r="S18" s="124">
        <f>Q18/$Q$38</f>
        <v>3.6210783618874906E-2</v>
      </c>
      <c r="U18" s="139"/>
    </row>
    <row r="19" spans="1:21" x14ac:dyDescent="0.2">
      <c r="A19" s="57" t="s">
        <v>14</v>
      </c>
      <c r="B19" s="102">
        <v>84.236000000000018</v>
      </c>
      <c r="C19" s="117">
        <v>1607771.03</v>
      </c>
      <c r="D19" s="104"/>
      <c r="E19" s="112"/>
      <c r="F19" s="104"/>
      <c r="G19" s="112"/>
      <c r="H19" s="104"/>
      <c r="I19" s="112"/>
      <c r="J19" s="104"/>
      <c r="K19" s="112"/>
      <c r="L19" s="104"/>
      <c r="M19" s="112"/>
      <c r="N19" s="104"/>
      <c r="O19" s="112"/>
      <c r="P19" s="104">
        <f t="shared" si="2"/>
        <v>84.236000000000018</v>
      </c>
      <c r="Q19" s="115">
        <f t="shared" si="2"/>
        <v>1607771.03</v>
      </c>
      <c r="R19" s="121">
        <f>P19/$P$38</f>
        <v>5.3054828445389488E-2</v>
      </c>
      <c r="S19" s="124">
        <f>Q19/$Q$38</f>
        <v>2.0331944641634923E-2</v>
      </c>
      <c r="U19" s="139"/>
    </row>
    <row r="20" spans="1:21" x14ac:dyDescent="0.2">
      <c r="A20" s="57" t="s">
        <v>15</v>
      </c>
      <c r="B20" s="102">
        <v>41</v>
      </c>
      <c r="C20" s="117">
        <v>3483337.12</v>
      </c>
      <c r="D20" s="104"/>
      <c r="E20" s="112"/>
      <c r="F20" s="104"/>
      <c r="G20" s="112"/>
      <c r="H20" s="104"/>
      <c r="I20" s="112"/>
      <c r="J20" s="104"/>
      <c r="K20" s="112"/>
      <c r="L20" s="104"/>
      <c r="M20" s="112"/>
      <c r="N20" s="104"/>
      <c r="O20" s="112"/>
      <c r="P20" s="104">
        <f t="shared" si="2"/>
        <v>41</v>
      </c>
      <c r="Q20" s="115">
        <f t="shared" si="2"/>
        <v>3483337.12</v>
      </c>
      <c r="R20" s="121">
        <f>P20/$P$38</f>
        <v>2.5823258063784705E-2</v>
      </c>
      <c r="S20" s="124">
        <f>Q20/$Q$38</f>
        <v>4.405043763724989E-2</v>
      </c>
      <c r="U20" s="139"/>
    </row>
    <row r="21" spans="1:21" x14ac:dyDescent="0.2">
      <c r="A21" s="6" t="s">
        <v>16</v>
      </c>
      <c r="B21" s="102"/>
      <c r="C21" s="117"/>
      <c r="D21" s="104"/>
      <c r="E21" s="112"/>
      <c r="F21" s="104"/>
      <c r="G21" s="112"/>
      <c r="H21" s="104"/>
      <c r="I21" s="112"/>
      <c r="J21" s="104"/>
      <c r="K21" s="112"/>
      <c r="L21" s="104"/>
      <c r="M21" s="112"/>
      <c r="N21" s="104"/>
      <c r="O21" s="112"/>
      <c r="P21" s="104"/>
      <c r="Q21" s="115"/>
      <c r="R21" s="121"/>
      <c r="S21" s="124"/>
      <c r="U21" s="139"/>
    </row>
    <row r="22" spans="1:21" x14ac:dyDescent="0.2">
      <c r="A22" s="58" t="s">
        <v>17</v>
      </c>
      <c r="B22" s="102"/>
      <c r="C22" s="117"/>
      <c r="D22" s="104"/>
      <c r="E22" s="112"/>
      <c r="F22" s="104"/>
      <c r="G22" s="112"/>
      <c r="H22" s="104"/>
      <c r="I22" s="112"/>
      <c r="J22" s="104"/>
      <c r="K22" s="112"/>
      <c r="L22" s="104"/>
      <c r="M22" s="112"/>
      <c r="N22" s="104"/>
      <c r="O22" s="112"/>
      <c r="P22" s="104"/>
      <c r="Q22" s="115"/>
      <c r="R22" s="121"/>
      <c r="S22" s="124"/>
      <c r="U22" s="141"/>
    </row>
    <row r="23" spans="1:21" x14ac:dyDescent="0.2">
      <c r="A23" s="148" t="s">
        <v>90</v>
      </c>
      <c r="B23" s="102"/>
      <c r="C23" s="117"/>
      <c r="D23" s="104"/>
      <c r="E23" s="112"/>
      <c r="F23" s="104"/>
      <c r="G23" s="112"/>
      <c r="H23" s="104"/>
      <c r="I23" s="112"/>
      <c r="J23" s="104"/>
      <c r="K23" s="112"/>
      <c r="L23" s="104"/>
      <c r="M23" s="112"/>
      <c r="N23" s="104"/>
      <c r="O23" s="112"/>
      <c r="P23" s="104"/>
      <c r="Q23" s="115"/>
      <c r="R23" s="121"/>
      <c r="S23" s="124"/>
      <c r="T23" s="3"/>
      <c r="U23" s="141"/>
    </row>
    <row r="24" spans="1:21" x14ac:dyDescent="0.2">
      <c r="A24" s="58" t="s">
        <v>18</v>
      </c>
      <c r="B24" s="102">
        <v>31</v>
      </c>
      <c r="C24" s="117">
        <v>1249485</v>
      </c>
      <c r="D24" s="104"/>
      <c r="E24" s="112"/>
      <c r="F24" s="104"/>
      <c r="G24" s="112"/>
      <c r="H24" s="104"/>
      <c r="I24" s="112"/>
      <c r="J24" s="104"/>
      <c r="K24" s="112"/>
      <c r="L24" s="104"/>
      <c r="M24" s="112"/>
      <c r="N24" s="104"/>
      <c r="O24" s="112"/>
      <c r="P24" s="104">
        <f t="shared" si="2"/>
        <v>31</v>
      </c>
      <c r="Q24" s="115">
        <f t="shared" si="2"/>
        <v>1249485</v>
      </c>
      <c r="R24" s="121">
        <f>P24/$P$38</f>
        <v>1.9524902438471364E-2</v>
      </c>
      <c r="S24" s="124">
        <f>Q24/$Q$38</f>
        <v>1.5801043417577446E-2</v>
      </c>
      <c r="T24" s="3"/>
      <c r="U24" s="141"/>
    </row>
    <row r="25" spans="1:21" x14ac:dyDescent="0.2">
      <c r="A25" s="14" t="s">
        <v>45</v>
      </c>
      <c r="B25" s="102">
        <v>4.950000000000002</v>
      </c>
      <c r="C25" s="117">
        <v>71000</v>
      </c>
      <c r="D25" s="104"/>
      <c r="E25" s="112"/>
      <c r="F25" s="104"/>
      <c r="G25" s="112"/>
      <c r="H25" s="104"/>
      <c r="I25" s="112"/>
      <c r="J25" s="104"/>
      <c r="K25" s="112"/>
      <c r="L25" s="104"/>
      <c r="M25" s="112"/>
      <c r="N25" s="104"/>
      <c r="O25" s="112"/>
      <c r="P25" s="104">
        <f t="shared" si="2"/>
        <v>4.950000000000002</v>
      </c>
      <c r="Q25" s="115">
        <f t="shared" si="2"/>
        <v>71000</v>
      </c>
      <c r="R25" s="121">
        <f>P25/$P$38</f>
        <v>3.1176860345301059E-3</v>
      </c>
      <c r="S25" s="124">
        <f>Q25/$Q$38</f>
        <v>8.978691882239472E-4</v>
      </c>
      <c r="U25" s="140"/>
    </row>
    <row r="26" spans="1:21" x14ac:dyDescent="0.2">
      <c r="A26" s="153" t="s">
        <v>71</v>
      </c>
      <c r="B26" s="102">
        <v>0.33</v>
      </c>
      <c r="C26" s="115">
        <v>34649</v>
      </c>
      <c r="D26" s="143"/>
      <c r="E26" s="114"/>
      <c r="F26" s="143"/>
      <c r="G26" s="114"/>
      <c r="H26" s="143"/>
      <c r="I26" s="114"/>
      <c r="J26" s="143"/>
      <c r="K26" s="114"/>
      <c r="L26" s="143"/>
      <c r="M26" s="114"/>
      <c r="N26" s="143"/>
      <c r="O26" s="112"/>
      <c r="P26" s="104">
        <f t="shared" ref="P26" si="3">SUM(B26,D26,F26,H26,J26,L26,N26)</f>
        <v>0.33</v>
      </c>
      <c r="Q26" s="115">
        <f t="shared" ref="Q26" si="4">SUM(C26,E26,G26,I26,K26,M26,O26)</f>
        <v>34649</v>
      </c>
      <c r="R26" s="121">
        <f>P26/$P$38</f>
        <v>2.0784573563534031E-4</v>
      </c>
      <c r="S26" s="124">
        <f>Q26/$Q$38</f>
        <v>4.3817280989819079E-4</v>
      </c>
      <c r="U26" s="142"/>
    </row>
    <row r="27" spans="1:21" x14ac:dyDescent="0.2">
      <c r="A27" s="67" t="s">
        <v>38</v>
      </c>
      <c r="B27" s="103">
        <f>SUM(B17:B26)</f>
        <v>576.26600000000008</v>
      </c>
      <c r="C27" s="116">
        <f>SUM(C17:C26)</f>
        <v>35744570.910000011</v>
      </c>
      <c r="D27" s="105"/>
      <c r="E27" s="116"/>
      <c r="F27" s="105"/>
      <c r="G27" s="116"/>
      <c r="H27" s="105"/>
      <c r="I27" s="116"/>
      <c r="J27" s="105"/>
      <c r="K27" s="116"/>
      <c r="L27" s="105"/>
      <c r="M27" s="116"/>
      <c r="N27" s="105"/>
      <c r="O27" s="116"/>
      <c r="P27" s="105">
        <f>SUM(P17:P26)</f>
        <v>576.26600000000008</v>
      </c>
      <c r="Q27" s="116">
        <f>SUM(Q17:Q26)</f>
        <v>35744570.910000011</v>
      </c>
      <c r="R27" s="123">
        <f>SUM(R17:R26)</f>
        <v>0.36295282027768189</v>
      </c>
      <c r="S27" s="126">
        <f>SUM(S17:S26)</f>
        <v>0.45202744882218349</v>
      </c>
      <c r="T27" s="4"/>
      <c r="U27" s="140"/>
    </row>
    <row r="28" spans="1:21" x14ac:dyDescent="0.2">
      <c r="A28" s="33"/>
      <c r="B28" s="230"/>
      <c r="C28" s="118"/>
      <c r="D28" s="231"/>
      <c r="E28" s="197"/>
      <c r="F28" s="231"/>
      <c r="G28" s="197"/>
      <c r="H28" s="245"/>
      <c r="I28" s="197"/>
      <c r="J28" s="230"/>
      <c r="K28" s="197"/>
      <c r="L28" s="231"/>
      <c r="M28" s="197"/>
      <c r="N28" s="245"/>
      <c r="O28" s="197"/>
      <c r="P28" s="231"/>
      <c r="Q28" s="197"/>
      <c r="R28" s="31"/>
      <c r="S28" s="34"/>
      <c r="U28" s="140"/>
    </row>
    <row r="29" spans="1:21" x14ac:dyDescent="0.2">
      <c r="A29" s="465" t="s">
        <v>19</v>
      </c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7"/>
    </row>
    <row r="30" spans="1:21" x14ac:dyDescent="0.2">
      <c r="A30" s="2" t="s">
        <v>20</v>
      </c>
      <c r="B30" s="102">
        <v>177.47000000000003</v>
      </c>
      <c r="C30" s="112">
        <v>5138565.8900000006</v>
      </c>
      <c r="D30" s="104">
        <v>29</v>
      </c>
      <c r="E30" s="112">
        <v>807612</v>
      </c>
      <c r="F30" s="104">
        <v>45</v>
      </c>
      <c r="G30" s="112">
        <v>1422310.5</v>
      </c>
      <c r="H30" s="106"/>
      <c r="I30" s="112"/>
      <c r="J30" s="104">
        <v>9</v>
      </c>
      <c r="K30" s="112">
        <v>313657.5</v>
      </c>
      <c r="L30" s="104">
        <v>12</v>
      </c>
      <c r="M30" s="112">
        <v>358624.5</v>
      </c>
      <c r="N30" s="106"/>
      <c r="O30" s="112"/>
      <c r="P30" s="104">
        <f>SUM(B30,D30,F30,H30,J30,L30,N30)</f>
        <v>272.47000000000003</v>
      </c>
      <c r="Q30" s="114">
        <f>SUM(C30,E30,G30,I30,K30,M30,O30)</f>
        <v>8040770.3900000006</v>
      </c>
      <c r="R30" s="121">
        <f>P30/$P$38</f>
        <v>0.17161129572291267</v>
      </c>
      <c r="S30" s="124">
        <f>Q30/$Q$38</f>
        <v>0.10168394341921763</v>
      </c>
    </row>
    <row r="31" spans="1:21" x14ac:dyDescent="0.2">
      <c r="A31" s="2" t="s">
        <v>21</v>
      </c>
      <c r="B31" s="102"/>
      <c r="C31" s="112"/>
      <c r="D31" s="104"/>
      <c r="E31" s="112"/>
      <c r="F31" s="104"/>
      <c r="G31" s="112"/>
      <c r="H31" s="106"/>
      <c r="I31" s="112"/>
      <c r="J31" s="104"/>
      <c r="K31" s="112"/>
      <c r="L31" s="104"/>
      <c r="M31" s="112"/>
      <c r="N31" s="106"/>
      <c r="O31" s="112"/>
      <c r="P31" s="104"/>
      <c r="Q31" s="114"/>
      <c r="R31" s="121"/>
      <c r="S31" s="124"/>
    </row>
    <row r="32" spans="1:21" x14ac:dyDescent="0.2">
      <c r="A32" s="2" t="s">
        <v>22</v>
      </c>
      <c r="B32" s="107"/>
      <c r="C32" s="112"/>
      <c r="D32" s="104"/>
      <c r="E32" s="112"/>
      <c r="F32" s="104">
        <v>26</v>
      </c>
      <c r="G32" s="112">
        <v>1085240.0000000002</v>
      </c>
      <c r="H32" s="104"/>
      <c r="I32" s="112"/>
      <c r="J32" s="104"/>
      <c r="K32" s="112"/>
      <c r="L32" s="104"/>
      <c r="M32" s="112"/>
      <c r="N32" s="104"/>
      <c r="O32" s="112"/>
      <c r="P32" s="104">
        <f t="shared" ref="P32:Q35" si="5">SUM(B32,D32,F32,H32,J32,L32,N32)</f>
        <v>26</v>
      </c>
      <c r="Q32" s="114">
        <f t="shared" si="5"/>
        <v>1085240.0000000002</v>
      </c>
      <c r="R32" s="121">
        <f t="shared" ref="R32:R35" si="6">P32/$P$38</f>
        <v>1.6375724625814689E-2</v>
      </c>
      <c r="S32" s="124">
        <f t="shared" ref="S32:S35" si="7">Q32/$Q$38</f>
        <v>1.3723993772227558E-2</v>
      </c>
    </row>
    <row r="33" spans="1:20" x14ac:dyDescent="0.2">
      <c r="A33" s="2" t="s">
        <v>23</v>
      </c>
      <c r="B33" s="102">
        <v>61.37</v>
      </c>
      <c r="C33" s="112">
        <v>1386439.27</v>
      </c>
      <c r="D33" s="104"/>
      <c r="E33" s="112"/>
      <c r="F33" s="104">
        <v>92</v>
      </c>
      <c r="G33" s="112">
        <v>2092564.5</v>
      </c>
      <c r="H33" s="104"/>
      <c r="I33" s="112"/>
      <c r="J33" s="104">
        <v>2.63</v>
      </c>
      <c r="K33" s="112">
        <v>58861.72</v>
      </c>
      <c r="L33" s="104">
        <v>16.75</v>
      </c>
      <c r="M33" s="112">
        <v>387179.78</v>
      </c>
      <c r="N33" s="106"/>
      <c r="O33" s="112"/>
      <c r="P33" s="104">
        <f t="shared" si="5"/>
        <v>172.75</v>
      </c>
      <c r="Q33" s="114">
        <f t="shared" si="5"/>
        <v>3925045.2700000005</v>
      </c>
      <c r="R33" s="121">
        <f t="shared" si="6"/>
        <v>0.108804093427288</v>
      </c>
      <c r="S33" s="124">
        <f t="shared" si="7"/>
        <v>4.9636298736861185E-2</v>
      </c>
    </row>
    <row r="34" spans="1:20" x14ac:dyDescent="0.2">
      <c r="A34" s="2" t="s">
        <v>24</v>
      </c>
      <c r="B34" s="102">
        <v>20</v>
      </c>
      <c r="C34" s="112">
        <v>639054</v>
      </c>
      <c r="D34" s="104"/>
      <c r="E34" s="112"/>
      <c r="F34" s="104">
        <v>35</v>
      </c>
      <c r="G34" s="112">
        <v>1235812.5</v>
      </c>
      <c r="H34" s="104"/>
      <c r="I34" s="112"/>
      <c r="J34" s="104"/>
      <c r="K34" s="112"/>
      <c r="L34" s="104">
        <v>1</v>
      </c>
      <c r="M34" s="112">
        <v>35802</v>
      </c>
      <c r="N34" s="106"/>
      <c r="O34" s="112"/>
      <c r="P34" s="104">
        <f t="shared" si="5"/>
        <v>56</v>
      </c>
      <c r="Q34" s="114">
        <f t="shared" si="5"/>
        <v>1910668.5</v>
      </c>
      <c r="R34" s="121">
        <f t="shared" si="6"/>
        <v>3.5270791501754717E-2</v>
      </c>
      <c r="S34" s="124">
        <f t="shared" si="7"/>
        <v>2.4162399648733335E-2</v>
      </c>
    </row>
    <row r="35" spans="1:20" x14ac:dyDescent="0.2">
      <c r="A35" s="27" t="s">
        <v>25</v>
      </c>
      <c r="B35" s="102">
        <v>27.73</v>
      </c>
      <c r="C35" s="112">
        <v>998332.39999999991</v>
      </c>
      <c r="D35" s="104">
        <v>1</v>
      </c>
      <c r="E35" s="112">
        <v>39624</v>
      </c>
      <c r="F35" s="104">
        <v>5</v>
      </c>
      <c r="G35" s="112">
        <v>179419.5</v>
      </c>
      <c r="H35" s="104"/>
      <c r="I35" s="112"/>
      <c r="J35" s="104"/>
      <c r="K35" s="112"/>
      <c r="L35" s="104"/>
      <c r="M35" s="112"/>
      <c r="N35" s="106"/>
      <c r="O35" s="112"/>
      <c r="P35" s="104">
        <f t="shared" si="5"/>
        <v>33.730000000000004</v>
      </c>
      <c r="Q35" s="114">
        <f t="shared" si="5"/>
        <v>1217375.8999999999</v>
      </c>
      <c r="R35" s="121">
        <f t="shared" si="6"/>
        <v>2.1244353524181907E-2</v>
      </c>
      <c r="S35" s="124">
        <f t="shared" si="7"/>
        <v>1.5394990297132352E-2</v>
      </c>
      <c r="T35" s="3"/>
    </row>
    <row r="36" spans="1:20" x14ac:dyDescent="0.2">
      <c r="A36" s="59" t="s">
        <v>38</v>
      </c>
      <c r="B36" s="103">
        <f t="shared" ref="B36:R36" si="8">SUM(B30:B35)</f>
        <v>286.57000000000005</v>
      </c>
      <c r="C36" s="113">
        <f t="shared" si="8"/>
        <v>8162391.5600000005</v>
      </c>
      <c r="D36" s="105">
        <f t="shared" si="8"/>
        <v>30</v>
      </c>
      <c r="E36" s="113">
        <f t="shared" si="8"/>
        <v>847236</v>
      </c>
      <c r="F36" s="105">
        <f t="shared" si="8"/>
        <v>203</v>
      </c>
      <c r="G36" s="113">
        <f t="shared" si="8"/>
        <v>6015347</v>
      </c>
      <c r="H36" s="105"/>
      <c r="I36" s="113"/>
      <c r="J36" s="105">
        <f t="shared" si="8"/>
        <v>11.629999999999999</v>
      </c>
      <c r="K36" s="113">
        <f t="shared" si="8"/>
        <v>372519.22</v>
      </c>
      <c r="L36" s="105">
        <f t="shared" si="8"/>
        <v>29.75</v>
      </c>
      <c r="M36" s="113">
        <f t="shared" si="8"/>
        <v>781606.28</v>
      </c>
      <c r="N36" s="105"/>
      <c r="O36" s="113"/>
      <c r="P36" s="105">
        <f t="shared" si="8"/>
        <v>560.95000000000005</v>
      </c>
      <c r="Q36" s="113">
        <f t="shared" si="8"/>
        <v>16179100.060000001</v>
      </c>
      <c r="R36" s="123">
        <f t="shared" si="8"/>
        <v>0.35330625880195199</v>
      </c>
      <c r="S36" s="126">
        <f>SUM(S30:S35)</f>
        <v>0.20460162587417208</v>
      </c>
      <c r="T36" s="4"/>
    </row>
    <row r="37" spans="1:20" x14ac:dyDescent="0.2">
      <c r="A37" s="35"/>
      <c r="B37" s="230"/>
      <c r="C37" s="118"/>
      <c r="D37" s="240"/>
      <c r="E37" s="120"/>
      <c r="F37" s="240"/>
      <c r="G37" s="120"/>
      <c r="H37" s="246"/>
      <c r="I37" s="120"/>
      <c r="J37" s="230"/>
      <c r="K37" s="120"/>
      <c r="L37" s="240"/>
      <c r="M37" s="120"/>
      <c r="N37" s="246"/>
      <c r="O37" s="120"/>
      <c r="P37" s="240"/>
      <c r="Q37" s="120"/>
      <c r="R37" s="194"/>
      <c r="S37" s="195"/>
    </row>
    <row r="38" spans="1:20" x14ac:dyDescent="0.2">
      <c r="A38" s="60" t="s">
        <v>26</v>
      </c>
      <c r="B38" s="108">
        <f t="shared" ref="B38:S38" si="9">SUM(B14, B27,B36)</f>
        <v>1115.7260000000001</v>
      </c>
      <c r="C38" s="119">
        <f t="shared" si="9"/>
        <v>58987239.460000016</v>
      </c>
      <c r="D38" s="109">
        <f t="shared" si="9"/>
        <v>80.5</v>
      </c>
      <c r="E38" s="119">
        <f t="shared" si="9"/>
        <v>3373709</v>
      </c>
      <c r="F38" s="109">
        <f t="shared" si="9"/>
        <v>261.3</v>
      </c>
      <c r="G38" s="119">
        <f t="shared" si="9"/>
        <v>9770802</v>
      </c>
      <c r="H38" s="109"/>
      <c r="I38" s="119"/>
      <c r="J38" s="109">
        <f t="shared" si="9"/>
        <v>76.44</v>
      </c>
      <c r="K38" s="119">
        <f t="shared" si="9"/>
        <v>4713804.26</v>
      </c>
      <c r="L38" s="109">
        <f t="shared" si="9"/>
        <v>53.75</v>
      </c>
      <c r="M38" s="119">
        <f t="shared" si="9"/>
        <v>2230552.2800000003</v>
      </c>
      <c r="N38" s="109"/>
      <c r="O38" s="119"/>
      <c r="P38" s="109">
        <f t="shared" si="9"/>
        <v>1587.7160000000001</v>
      </c>
      <c r="Q38" s="119">
        <f t="shared" si="9"/>
        <v>79076107.000000015</v>
      </c>
      <c r="R38" s="225">
        <f t="shared" si="9"/>
        <v>1</v>
      </c>
      <c r="S38" s="196">
        <f t="shared" si="9"/>
        <v>1</v>
      </c>
      <c r="T38" s="4"/>
    </row>
    <row r="39" spans="1:20" x14ac:dyDescent="0.2">
      <c r="A39" s="35"/>
      <c r="B39" s="231"/>
      <c r="C39" s="197"/>
      <c r="D39" s="231"/>
      <c r="E39" s="197"/>
      <c r="F39" s="231"/>
      <c r="G39" s="197"/>
      <c r="H39" s="245"/>
      <c r="I39" s="197"/>
      <c r="J39" s="231"/>
      <c r="K39" s="197"/>
      <c r="L39" s="231"/>
      <c r="M39" s="197"/>
      <c r="N39" s="245"/>
      <c r="O39" s="197"/>
      <c r="P39" s="231"/>
      <c r="Q39" s="197"/>
      <c r="R39" s="38"/>
      <c r="S39" s="39"/>
    </row>
    <row r="40" spans="1:20" ht="15" thickBot="1" x14ac:dyDescent="0.25">
      <c r="A40" s="68" t="s">
        <v>39</v>
      </c>
      <c r="B40" s="110">
        <f>B38/$P$38</f>
        <v>0.70272391284083557</v>
      </c>
      <c r="C40" s="111">
        <f>C38/$Q$38</f>
        <v>0.74595527900734926</v>
      </c>
      <c r="D40" s="111">
        <f>D38/$P$38</f>
        <v>5.0701762783772406E-2</v>
      </c>
      <c r="E40" s="111">
        <f>E38/$Q$38</f>
        <v>4.2664075508927105E-2</v>
      </c>
      <c r="F40" s="111">
        <f>F38/$P$38</f>
        <v>0.16457603248943764</v>
      </c>
      <c r="G40" s="111">
        <f>G38/$Q$38</f>
        <v>0.12356200084559041</v>
      </c>
      <c r="H40" s="111"/>
      <c r="I40" s="111"/>
      <c r="J40" s="111">
        <f>J38/$P$38</f>
        <v>4.8144630399895187E-2</v>
      </c>
      <c r="K40" s="111">
        <f>K38/$Q$38</f>
        <v>5.9610980343278643E-2</v>
      </c>
      <c r="L40" s="111">
        <f>L38/$P$38</f>
        <v>3.3853661486059214E-2</v>
      </c>
      <c r="M40" s="111">
        <f>M38/$Q$38</f>
        <v>2.8207664294854575E-2</v>
      </c>
      <c r="N40" s="111"/>
      <c r="O40" s="111"/>
      <c r="P40" s="226">
        <f>SUM(B40,D40,F40,H40,J40,L40,N40)</f>
        <v>0.99999999999999989</v>
      </c>
      <c r="Q40" s="213">
        <f>SUM(C40,E40,G40,I40,K40,M40,O40)</f>
        <v>1</v>
      </c>
      <c r="R40" s="69"/>
      <c r="S40" s="70"/>
    </row>
    <row r="41" spans="1:20" ht="15" thickBot="1" x14ac:dyDescent="0.25">
      <c r="B41" s="232"/>
      <c r="C41" s="198"/>
      <c r="D41" s="241"/>
      <c r="E41" s="203"/>
      <c r="F41" s="241"/>
      <c r="G41" s="203"/>
      <c r="H41" s="247"/>
      <c r="I41" s="203"/>
      <c r="J41" s="232"/>
      <c r="K41" s="203"/>
      <c r="L41" s="241"/>
      <c r="M41" s="203"/>
      <c r="N41" s="247"/>
      <c r="O41" s="203"/>
      <c r="P41" s="241"/>
      <c r="Q41" s="203"/>
      <c r="R41" s="9"/>
      <c r="S41" s="10"/>
      <c r="T41" s="11"/>
    </row>
    <row r="42" spans="1:20" x14ac:dyDescent="0.2">
      <c r="A42" s="47"/>
      <c r="B42" s="127"/>
      <c r="C42" s="128"/>
      <c r="D42" s="129"/>
      <c r="E42" s="130"/>
      <c r="F42" s="129"/>
      <c r="G42" s="130"/>
      <c r="H42" s="129"/>
      <c r="I42" s="131"/>
      <c r="J42" s="129"/>
      <c r="K42" s="131"/>
      <c r="L42" s="132"/>
      <c r="M42" s="133"/>
      <c r="N42" s="1"/>
      <c r="O42" s="1"/>
      <c r="P42" s="1"/>
      <c r="Q42" s="1"/>
    </row>
    <row r="43" spans="1:20" ht="14" customHeight="1" x14ac:dyDescent="0.2">
      <c r="A43" s="453" t="s">
        <v>80</v>
      </c>
      <c r="B43" s="455" t="s">
        <v>31</v>
      </c>
      <c r="C43" s="456"/>
      <c r="D43" s="456" t="s">
        <v>32</v>
      </c>
      <c r="E43" s="456"/>
      <c r="F43" s="459" t="s">
        <v>33</v>
      </c>
      <c r="G43" s="459"/>
      <c r="H43" s="456" t="s">
        <v>34</v>
      </c>
      <c r="I43" s="456"/>
      <c r="J43" s="456" t="s">
        <v>35</v>
      </c>
      <c r="K43" s="456"/>
      <c r="L43" s="468" t="s">
        <v>46</v>
      </c>
      <c r="M43" s="468"/>
      <c r="N43" s="1"/>
      <c r="O43" s="1"/>
      <c r="P43" s="1"/>
      <c r="Q43" s="1"/>
    </row>
    <row r="44" spans="1:20" ht="14" customHeight="1" thickBot="1" x14ac:dyDescent="0.25">
      <c r="A44" s="453"/>
      <c r="B44" s="457"/>
      <c r="C44" s="458"/>
      <c r="D44" s="458"/>
      <c r="E44" s="458"/>
      <c r="F44" s="460"/>
      <c r="G44" s="460"/>
      <c r="H44" s="458"/>
      <c r="I44" s="458"/>
      <c r="J44" s="458"/>
      <c r="K44" s="458"/>
      <c r="L44" s="469"/>
      <c r="M44" s="469"/>
      <c r="N44" s="1"/>
      <c r="O44" s="1"/>
      <c r="P44" s="1"/>
      <c r="Q44" s="1"/>
    </row>
    <row r="45" spans="1:20" ht="14" customHeight="1" thickBot="1" x14ac:dyDescent="0.25">
      <c r="A45" s="454"/>
      <c r="B45" s="62" t="s">
        <v>4</v>
      </c>
      <c r="C45" s="54" t="s">
        <v>5</v>
      </c>
      <c r="D45" s="53" t="s">
        <v>4</v>
      </c>
      <c r="E45" s="55" t="s">
        <v>5</v>
      </c>
      <c r="F45" s="53" t="s">
        <v>4</v>
      </c>
      <c r="G45" s="54" t="s">
        <v>5</v>
      </c>
      <c r="H45" s="53" t="s">
        <v>4</v>
      </c>
      <c r="I45" s="54" t="s">
        <v>5</v>
      </c>
      <c r="J45" s="53" t="s">
        <v>4</v>
      </c>
      <c r="K45" s="64" t="s">
        <v>5</v>
      </c>
      <c r="L45" s="65" t="s">
        <v>4</v>
      </c>
      <c r="M45" s="56" t="s">
        <v>5</v>
      </c>
      <c r="N45" s="1"/>
      <c r="O45" s="1"/>
      <c r="P45" s="1"/>
      <c r="Q45" s="1"/>
    </row>
    <row r="46" spans="1:20" x14ac:dyDescent="0.2">
      <c r="A46" s="444" t="s">
        <v>40</v>
      </c>
      <c r="B46" s="445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6"/>
      <c r="N46" s="1"/>
      <c r="O46" s="1"/>
      <c r="P46" s="1"/>
      <c r="Q46" s="1"/>
    </row>
    <row r="47" spans="1:20" x14ac:dyDescent="0.2">
      <c r="A47" s="57" t="s">
        <v>7</v>
      </c>
      <c r="B47" s="83">
        <v>34</v>
      </c>
      <c r="C47" s="73">
        <v>2121144</v>
      </c>
      <c r="D47" s="78"/>
      <c r="E47" s="73"/>
      <c r="F47" s="78"/>
      <c r="G47" s="73"/>
      <c r="H47" s="78"/>
      <c r="I47" s="73"/>
      <c r="J47" s="78">
        <f>SUM(B47,D47,F47,H47)</f>
        <v>34</v>
      </c>
      <c r="K47" s="93">
        <f>SUM(C47,E47,G47,I47)</f>
        <v>2121144</v>
      </c>
      <c r="L47" s="87">
        <f>J47/$J$78</f>
        <v>2.1414409126065365E-2</v>
      </c>
      <c r="M47" s="88">
        <f>K47/$K$78</f>
        <v>2.6824082273043615E-2</v>
      </c>
    </row>
    <row r="48" spans="1:20" x14ac:dyDescent="0.2">
      <c r="A48" s="57" t="s">
        <v>8</v>
      </c>
      <c r="B48" s="83">
        <v>1</v>
      </c>
      <c r="C48" s="73">
        <v>183855</v>
      </c>
      <c r="D48" s="78">
        <v>35</v>
      </c>
      <c r="E48" s="73">
        <v>4960271</v>
      </c>
      <c r="F48" s="78">
        <v>1</v>
      </c>
      <c r="G48" s="73">
        <v>138000</v>
      </c>
      <c r="H48" s="78"/>
      <c r="I48" s="73"/>
      <c r="J48" s="78">
        <f t="shared" ref="J48:K51" si="10">SUM(B48,D48,F48,H48)</f>
        <v>37</v>
      </c>
      <c r="K48" s="93">
        <f t="shared" si="10"/>
        <v>5282126</v>
      </c>
      <c r="L48" s="87">
        <f>J48/$J$78</f>
        <v>2.3303915813659367E-2</v>
      </c>
      <c r="M48" s="88">
        <f>K48/$K$78</f>
        <v>6.6798002587557831E-2</v>
      </c>
    </row>
    <row r="49" spans="1:13" x14ac:dyDescent="0.2">
      <c r="A49" s="57" t="s">
        <v>9</v>
      </c>
      <c r="B49" s="83">
        <v>41.06</v>
      </c>
      <c r="C49" s="73">
        <v>2018616.46</v>
      </c>
      <c r="D49" s="78">
        <v>288.75810000000001</v>
      </c>
      <c r="E49" s="73">
        <v>15041466.93</v>
      </c>
      <c r="F49" s="78">
        <v>15</v>
      </c>
      <c r="G49" s="73">
        <v>830447</v>
      </c>
      <c r="H49" s="78">
        <v>25.831900000000001</v>
      </c>
      <c r="I49" s="73">
        <v>1499134.6</v>
      </c>
      <c r="J49" s="78">
        <f t="shared" si="10"/>
        <v>370.65000000000003</v>
      </c>
      <c r="K49" s="93">
        <f t="shared" si="10"/>
        <v>19389664.990000002</v>
      </c>
      <c r="L49" s="87">
        <f>J49/$J$78</f>
        <v>0.23344855125223907</v>
      </c>
      <c r="M49" s="88">
        <f>K49/$K$78</f>
        <v>0.24520257414796612</v>
      </c>
    </row>
    <row r="50" spans="1:13" x14ac:dyDescent="0.2">
      <c r="A50" s="57" t="s">
        <v>10</v>
      </c>
      <c r="B50" s="83">
        <v>6.25</v>
      </c>
      <c r="C50" s="73">
        <v>176790.04</v>
      </c>
      <c r="D50" s="78">
        <v>2.1</v>
      </c>
      <c r="E50" s="73">
        <v>165071</v>
      </c>
      <c r="F50" s="78"/>
      <c r="G50" s="73"/>
      <c r="H50" s="78">
        <v>0.3</v>
      </c>
      <c r="I50" s="73">
        <v>14640</v>
      </c>
      <c r="J50" s="78">
        <f t="shared" si="10"/>
        <v>8.65</v>
      </c>
      <c r="K50" s="93">
        <f t="shared" si="10"/>
        <v>356501.04000000004</v>
      </c>
      <c r="L50" s="87">
        <f>J50/$J$78</f>
        <v>5.4480776158960416E-3</v>
      </c>
      <c r="M50" s="88">
        <f>K50/$K$78</f>
        <v>4.5083281603632815E-3</v>
      </c>
    </row>
    <row r="51" spans="1:13" x14ac:dyDescent="0.2">
      <c r="A51" s="57" t="s">
        <v>44</v>
      </c>
      <c r="B51" s="83"/>
      <c r="C51" s="73"/>
      <c r="D51" s="78">
        <v>0.2</v>
      </c>
      <c r="E51" s="73">
        <v>3000</v>
      </c>
      <c r="F51" s="78"/>
      <c r="G51" s="73"/>
      <c r="H51" s="78"/>
      <c r="I51" s="73"/>
      <c r="J51" s="78">
        <f t="shared" si="10"/>
        <v>0.2</v>
      </c>
      <c r="K51" s="93">
        <f t="shared" si="10"/>
        <v>3000</v>
      </c>
      <c r="L51" s="87">
        <f>J51/$J$78</f>
        <v>1.2596711250626686E-4</v>
      </c>
      <c r="M51" s="88">
        <f>K51/$K$78</f>
        <v>3.7938134713687913E-5</v>
      </c>
    </row>
    <row r="52" spans="1:13" x14ac:dyDescent="0.2">
      <c r="A52" s="138" t="s">
        <v>70</v>
      </c>
      <c r="B52" s="83"/>
      <c r="C52" s="73"/>
      <c r="D52" s="78"/>
      <c r="E52" s="73"/>
      <c r="F52" s="78"/>
      <c r="G52" s="73"/>
      <c r="H52" s="78"/>
      <c r="I52" s="73"/>
      <c r="J52" s="78"/>
      <c r="K52" s="93"/>
      <c r="L52" s="87"/>
      <c r="M52" s="88"/>
    </row>
    <row r="53" spans="1:13" x14ac:dyDescent="0.2">
      <c r="A53" s="138" t="s">
        <v>69</v>
      </c>
      <c r="B53" s="83"/>
      <c r="C53" s="73"/>
      <c r="D53" s="78"/>
      <c r="E53" s="73"/>
      <c r="F53" s="78"/>
      <c r="G53" s="73"/>
      <c r="H53" s="78"/>
      <c r="I53" s="73"/>
      <c r="J53" s="78"/>
      <c r="K53" s="93"/>
      <c r="L53" s="87"/>
      <c r="M53" s="88"/>
    </row>
    <row r="54" spans="1:13" x14ac:dyDescent="0.2">
      <c r="A54" s="61" t="s">
        <v>38</v>
      </c>
      <c r="B54" s="82">
        <f t="shared" ref="B54:M54" si="11">SUM(B47:B53)</f>
        <v>82.31</v>
      </c>
      <c r="C54" s="74">
        <f t="shared" si="11"/>
        <v>4500405.5</v>
      </c>
      <c r="D54" s="79">
        <f t="shared" si="11"/>
        <v>326.05810000000002</v>
      </c>
      <c r="E54" s="74">
        <f t="shared" si="11"/>
        <v>20169808.93</v>
      </c>
      <c r="F54" s="79">
        <f t="shared" si="11"/>
        <v>16</v>
      </c>
      <c r="G54" s="74">
        <f t="shared" si="11"/>
        <v>968447</v>
      </c>
      <c r="H54" s="79">
        <f t="shared" si="11"/>
        <v>26.131900000000002</v>
      </c>
      <c r="I54" s="74">
        <f t="shared" si="11"/>
        <v>1513774.6</v>
      </c>
      <c r="J54" s="79">
        <f t="shared" si="11"/>
        <v>450.5</v>
      </c>
      <c r="K54" s="274">
        <f t="shared" si="11"/>
        <v>27152436.030000001</v>
      </c>
      <c r="L54" s="89">
        <f t="shared" si="11"/>
        <v>0.28374092092036612</v>
      </c>
      <c r="M54" s="90">
        <f t="shared" si="11"/>
        <v>0.34337092530364455</v>
      </c>
    </row>
    <row r="55" spans="1:13" x14ac:dyDescent="0.2">
      <c r="A55" s="28"/>
      <c r="B55" s="233"/>
      <c r="C55" s="199"/>
      <c r="D55" s="242"/>
      <c r="E55" s="204"/>
      <c r="F55" s="242"/>
      <c r="G55" s="204"/>
      <c r="H55" s="242"/>
      <c r="I55" s="204"/>
      <c r="J55" s="242"/>
      <c r="K55" s="204"/>
      <c r="L55" s="249"/>
      <c r="M55" s="209"/>
    </row>
    <row r="56" spans="1:13" x14ac:dyDescent="0.2">
      <c r="A56" s="447" t="s">
        <v>11</v>
      </c>
      <c r="B56" s="448"/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9"/>
    </row>
    <row r="57" spans="1:13" x14ac:dyDescent="0.2">
      <c r="A57" s="58" t="s">
        <v>12</v>
      </c>
      <c r="B57" s="83"/>
      <c r="C57" s="73"/>
      <c r="D57" s="78">
        <v>350.75</v>
      </c>
      <c r="E57" s="73">
        <v>26434920.960000005</v>
      </c>
      <c r="F57" s="78"/>
      <c r="G57" s="73"/>
      <c r="H57" s="78"/>
      <c r="I57" s="73"/>
      <c r="J57" s="78">
        <f>SUM(B57,D57,F57,H57)</f>
        <v>350.75</v>
      </c>
      <c r="K57" s="93">
        <f>SUM(C57,E57,G57,I57)</f>
        <v>26434920.960000005</v>
      </c>
      <c r="L57" s="87">
        <f>J57/$J$78</f>
        <v>0.22091482355786549</v>
      </c>
      <c r="M57" s="88">
        <f>K57/$K$78</f>
        <v>0.33429719750872416</v>
      </c>
    </row>
    <row r="58" spans="1:13" x14ac:dyDescent="0.2">
      <c r="A58" s="57" t="s">
        <v>13</v>
      </c>
      <c r="B58" s="83"/>
      <c r="C58" s="73"/>
      <c r="D58" s="78">
        <v>64</v>
      </c>
      <c r="E58" s="73">
        <v>2863407.8</v>
      </c>
      <c r="F58" s="78"/>
      <c r="G58" s="73"/>
      <c r="H58" s="78"/>
      <c r="I58" s="73"/>
      <c r="J58" s="78">
        <f t="shared" ref="J58:K65" si="12">SUM(B58,D58,F58,H58)</f>
        <v>64</v>
      </c>
      <c r="K58" s="93">
        <f t="shared" si="12"/>
        <v>2863407.8</v>
      </c>
      <c r="L58" s="87">
        <f>J58/$J$78</f>
        <v>4.0309476002005393E-2</v>
      </c>
      <c r="M58" s="88">
        <f>K58/$K$78</f>
        <v>3.6210783618874913E-2</v>
      </c>
    </row>
    <row r="59" spans="1:13" x14ac:dyDescent="0.2">
      <c r="A59" s="57" t="s">
        <v>14</v>
      </c>
      <c r="B59" s="83"/>
      <c r="C59" s="73"/>
      <c r="D59" s="78">
        <v>76.506000000000114</v>
      </c>
      <c r="E59" s="73">
        <v>1380025.03</v>
      </c>
      <c r="F59" s="78">
        <v>6.93</v>
      </c>
      <c r="G59" s="73">
        <v>211750</v>
      </c>
      <c r="H59" s="78">
        <v>0.8</v>
      </c>
      <c r="I59" s="73">
        <v>15996</v>
      </c>
      <c r="J59" s="78">
        <f t="shared" si="12"/>
        <v>84.236000000000118</v>
      </c>
      <c r="K59" s="93">
        <f t="shared" si="12"/>
        <v>1607771.03</v>
      </c>
      <c r="L59" s="87">
        <f>J59/$J$78</f>
        <v>5.305482844538955E-2</v>
      </c>
      <c r="M59" s="88">
        <f>K59/$K$78</f>
        <v>2.0331944641634927E-2</v>
      </c>
    </row>
    <row r="60" spans="1:13" x14ac:dyDescent="0.2">
      <c r="A60" s="57" t="s">
        <v>15</v>
      </c>
      <c r="B60" s="83"/>
      <c r="C60" s="73"/>
      <c r="D60" s="78">
        <v>40.5</v>
      </c>
      <c r="E60" s="73">
        <v>3453337.12</v>
      </c>
      <c r="F60" s="78">
        <v>0.5</v>
      </c>
      <c r="G60" s="73">
        <v>30000</v>
      </c>
      <c r="H60" s="78"/>
      <c r="I60" s="73"/>
      <c r="J60" s="78">
        <f t="shared" si="12"/>
        <v>41</v>
      </c>
      <c r="K60" s="93">
        <f t="shared" si="12"/>
        <v>3483337.12</v>
      </c>
      <c r="L60" s="87">
        <f>J60/$J$78</f>
        <v>2.5823258063784705E-2</v>
      </c>
      <c r="M60" s="88">
        <f>K60/$K$78</f>
        <v>4.4050437637249897E-2</v>
      </c>
    </row>
    <row r="61" spans="1:13" x14ac:dyDescent="0.2">
      <c r="A61" s="6" t="s">
        <v>16</v>
      </c>
      <c r="B61" s="83"/>
      <c r="C61" s="73"/>
      <c r="D61" s="80"/>
      <c r="E61" s="77"/>
      <c r="F61" s="78"/>
      <c r="G61" s="73"/>
      <c r="H61" s="78"/>
      <c r="I61" s="73"/>
      <c r="J61" s="78"/>
      <c r="K61" s="93"/>
      <c r="L61" s="87"/>
      <c r="M61" s="88"/>
    </row>
    <row r="62" spans="1:13" x14ac:dyDescent="0.2">
      <c r="A62" s="58" t="s">
        <v>17</v>
      </c>
      <c r="B62" s="83"/>
      <c r="C62" s="73"/>
      <c r="D62" s="78"/>
      <c r="E62" s="73"/>
      <c r="F62" s="78"/>
      <c r="G62" s="73"/>
      <c r="H62" s="78"/>
      <c r="I62" s="73"/>
      <c r="J62" s="78"/>
      <c r="K62" s="93"/>
      <c r="L62" s="87"/>
      <c r="M62" s="88"/>
    </row>
    <row r="63" spans="1:13" x14ac:dyDescent="0.2">
      <c r="A63" s="148" t="s">
        <v>90</v>
      </c>
      <c r="B63" s="83"/>
      <c r="C63" s="73"/>
      <c r="D63" s="78"/>
      <c r="E63" s="73"/>
      <c r="F63" s="78"/>
      <c r="G63" s="73"/>
      <c r="H63" s="78"/>
      <c r="I63" s="73"/>
      <c r="J63" s="78"/>
      <c r="K63" s="93"/>
      <c r="L63" s="87"/>
      <c r="M63" s="88"/>
    </row>
    <row r="64" spans="1:13" x14ac:dyDescent="0.2">
      <c r="A64" s="58" t="s">
        <v>18</v>
      </c>
      <c r="B64" s="83"/>
      <c r="C64" s="73"/>
      <c r="D64" s="78">
        <v>30</v>
      </c>
      <c r="E64" s="73">
        <v>1204485</v>
      </c>
      <c r="F64" s="78">
        <v>1</v>
      </c>
      <c r="G64" s="73">
        <v>45000</v>
      </c>
      <c r="H64" s="78"/>
      <c r="I64" s="73"/>
      <c r="J64" s="78">
        <f t="shared" si="12"/>
        <v>31</v>
      </c>
      <c r="K64" s="93">
        <f t="shared" si="12"/>
        <v>1249485</v>
      </c>
      <c r="L64" s="87">
        <f>J64/$J$78</f>
        <v>1.9524902438471364E-2</v>
      </c>
      <c r="M64" s="88">
        <f>K64/$K$78</f>
        <v>1.5801043417577449E-2</v>
      </c>
    </row>
    <row r="65" spans="1:13" x14ac:dyDescent="0.2">
      <c r="A65" s="14" t="s">
        <v>45</v>
      </c>
      <c r="B65" s="83"/>
      <c r="C65" s="73"/>
      <c r="D65" s="78">
        <v>4.950000000000002</v>
      </c>
      <c r="E65" s="73">
        <v>71000</v>
      </c>
      <c r="F65" s="78"/>
      <c r="G65" s="73"/>
      <c r="H65" s="78"/>
      <c r="I65" s="73"/>
      <c r="J65" s="78">
        <f t="shared" si="12"/>
        <v>4.950000000000002</v>
      </c>
      <c r="K65" s="93">
        <f t="shared" si="12"/>
        <v>71000</v>
      </c>
      <c r="L65" s="87">
        <f>J65/$J$78</f>
        <v>3.1176860345301059E-3</v>
      </c>
      <c r="M65" s="88">
        <f>K65/$K$78</f>
        <v>8.9786918822394731E-4</v>
      </c>
    </row>
    <row r="66" spans="1:13" x14ac:dyDescent="0.2">
      <c r="A66" s="153" t="s">
        <v>71</v>
      </c>
      <c r="B66" s="83"/>
      <c r="C66" s="73"/>
      <c r="D66" s="78">
        <v>0.33</v>
      </c>
      <c r="E66" s="73">
        <v>34649</v>
      </c>
      <c r="F66" s="78"/>
      <c r="G66" s="73"/>
      <c r="H66" s="78"/>
      <c r="I66" s="73"/>
      <c r="J66" s="78">
        <f t="shared" ref="J66" si="13">SUM(B66,D66,F66,H66)</f>
        <v>0.33</v>
      </c>
      <c r="K66" s="93">
        <f t="shared" ref="K66" si="14">SUM(C66,E66,G66,I66)</f>
        <v>34649</v>
      </c>
      <c r="L66" s="87">
        <f>J66/$J$78</f>
        <v>2.0784573563534031E-4</v>
      </c>
      <c r="M66" s="88">
        <f>K66/$K$78</f>
        <v>4.3817280989819085E-4</v>
      </c>
    </row>
    <row r="67" spans="1:13" x14ac:dyDescent="0.2">
      <c r="A67" s="61" t="s">
        <v>38</v>
      </c>
      <c r="B67" s="82"/>
      <c r="C67" s="74"/>
      <c r="D67" s="79">
        <f t="shared" ref="D67:M67" si="15">SUM(D57:D66)</f>
        <v>567.03600000000017</v>
      </c>
      <c r="E67" s="74">
        <f t="shared" si="15"/>
        <v>35441824.910000004</v>
      </c>
      <c r="F67" s="79">
        <f t="shared" si="15"/>
        <v>8.43</v>
      </c>
      <c r="G67" s="74">
        <f t="shared" si="15"/>
        <v>286750</v>
      </c>
      <c r="H67" s="79">
        <f t="shared" si="15"/>
        <v>0.8</v>
      </c>
      <c r="I67" s="74">
        <f t="shared" si="15"/>
        <v>15996</v>
      </c>
      <c r="J67" s="79">
        <f t="shared" si="15"/>
        <v>576.26600000000019</v>
      </c>
      <c r="K67" s="74">
        <f t="shared" si="15"/>
        <v>35744570.910000004</v>
      </c>
      <c r="L67" s="89">
        <f t="shared" si="15"/>
        <v>0.36295282027768194</v>
      </c>
      <c r="M67" s="90">
        <f t="shared" si="15"/>
        <v>0.45202744882218349</v>
      </c>
    </row>
    <row r="68" spans="1:13" x14ac:dyDescent="0.2">
      <c r="A68" s="28"/>
      <c r="B68" s="234"/>
      <c r="C68" s="199"/>
      <c r="D68" s="242"/>
      <c r="E68" s="204"/>
      <c r="F68" s="242"/>
      <c r="G68" s="204"/>
      <c r="H68" s="242"/>
      <c r="I68" s="204"/>
      <c r="J68" s="242"/>
      <c r="K68" s="204"/>
      <c r="L68" s="249"/>
      <c r="M68" s="209"/>
    </row>
    <row r="69" spans="1:13" x14ac:dyDescent="0.2">
      <c r="A69" s="447" t="s">
        <v>41</v>
      </c>
      <c r="B69" s="448"/>
      <c r="C69" s="448"/>
      <c r="D69" s="448"/>
      <c r="E69" s="448"/>
      <c r="F69" s="448"/>
      <c r="G69" s="448"/>
      <c r="H69" s="448"/>
      <c r="I69" s="448"/>
      <c r="J69" s="448"/>
      <c r="K69" s="448"/>
      <c r="L69" s="448"/>
      <c r="M69" s="449"/>
    </row>
    <row r="70" spans="1:13" x14ac:dyDescent="0.2">
      <c r="A70" s="2" t="s">
        <v>20</v>
      </c>
      <c r="B70" s="83">
        <v>23.340000000000003</v>
      </c>
      <c r="C70" s="73">
        <v>653159</v>
      </c>
      <c r="D70" s="78">
        <v>226.63</v>
      </c>
      <c r="E70" s="73">
        <v>6780313.1500000004</v>
      </c>
      <c r="F70" s="78">
        <v>14.05</v>
      </c>
      <c r="G70" s="73">
        <v>381555.52</v>
      </c>
      <c r="H70" s="78">
        <v>8.4500000000000011</v>
      </c>
      <c r="I70" s="73">
        <v>225742.72</v>
      </c>
      <c r="J70" s="78">
        <f>SUM(B70,D70,F70,H70)</f>
        <v>272.46999999999997</v>
      </c>
      <c r="K70" s="93">
        <f>SUM(C70,E70,G70,I70)</f>
        <v>8040770.3899999997</v>
      </c>
      <c r="L70" s="87">
        <f>J70/$J$78</f>
        <v>0.17161129572291264</v>
      </c>
      <c r="M70" s="88">
        <f t="shared" ref="M70:M75" si="16">K70/$K$78</f>
        <v>0.10168394341921763</v>
      </c>
    </row>
    <row r="71" spans="1:13" x14ac:dyDescent="0.2">
      <c r="A71" s="2" t="s">
        <v>21</v>
      </c>
      <c r="B71" s="83"/>
      <c r="C71" s="73"/>
      <c r="D71" s="78"/>
      <c r="E71" s="73"/>
      <c r="F71" s="78"/>
      <c r="G71" s="73"/>
      <c r="H71" s="78"/>
      <c r="I71" s="73"/>
      <c r="J71" s="78"/>
      <c r="K71" s="93"/>
      <c r="L71" s="87"/>
      <c r="M71" s="88"/>
    </row>
    <row r="72" spans="1:13" x14ac:dyDescent="0.2">
      <c r="A72" s="2" t="s">
        <v>22</v>
      </c>
      <c r="B72" s="83">
        <v>2</v>
      </c>
      <c r="C72" s="73">
        <v>82139.199999999997</v>
      </c>
      <c r="D72" s="78">
        <v>24</v>
      </c>
      <c r="E72" s="73">
        <v>1003100.8000000002</v>
      </c>
      <c r="F72" s="78"/>
      <c r="G72" s="73"/>
      <c r="H72" s="78"/>
      <c r="I72" s="73"/>
      <c r="J72" s="78">
        <f t="shared" ref="J72:K75" si="17">SUM(B72,D72,F72,H72)</f>
        <v>26</v>
      </c>
      <c r="K72" s="93">
        <f t="shared" si="17"/>
        <v>1085240.0000000002</v>
      </c>
      <c r="L72" s="87">
        <f t="shared" ref="L72:L75" si="18">J72/$J$78</f>
        <v>1.6375724625814689E-2</v>
      </c>
      <c r="M72" s="88">
        <f t="shared" si="16"/>
        <v>1.3723993772227562E-2</v>
      </c>
    </row>
    <row r="73" spans="1:13" x14ac:dyDescent="0.2">
      <c r="A73" s="2" t="s">
        <v>23</v>
      </c>
      <c r="B73" s="83">
        <v>69.12</v>
      </c>
      <c r="C73" s="73">
        <v>1561849.05</v>
      </c>
      <c r="D73" s="78">
        <v>96.63</v>
      </c>
      <c r="E73" s="73">
        <v>2206435.7199999997</v>
      </c>
      <c r="F73" s="78">
        <v>6</v>
      </c>
      <c r="G73" s="73">
        <v>128973</v>
      </c>
      <c r="H73" s="78">
        <v>1</v>
      </c>
      <c r="I73" s="73">
        <v>27787.5</v>
      </c>
      <c r="J73" s="78">
        <f t="shared" si="17"/>
        <v>172.75</v>
      </c>
      <c r="K73" s="93">
        <f t="shared" si="17"/>
        <v>3925045.2699999996</v>
      </c>
      <c r="L73" s="87">
        <f t="shared" si="18"/>
        <v>0.108804093427288</v>
      </c>
      <c r="M73" s="88">
        <f t="shared" si="16"/>
        <v>4.9636298736861179E-2</v>
      </c>
    </row>
    <row r="74" spans="1:13" x14ac:dyDescent="0.2">
      <c r="A74" s="2" t="s">
        <v>24</v>
      </c>
      <c r="B74" s="83">
        <v>21</v>
      </c>
      <c r="C74" s="73">
        <v>674856</v>
      </c>
      <c r="D74" s="78">
        <v>35</v>
      </c>
      <c r="E74" s="73">
        <v>1235812.5</v>
      </c>
      <c r="F74" s="78"/>
      <c r="G74" s="73"/>
      <c r="H74" s="78"/>
      <c r="I74" s="73"/>
      <c r="J74" s="78">
        <f t="shared" si="17"/>
        <v>56</v>
      </c>
      <c r="K74" s="93">
        <f t="shared" si="17"/>
        <v>1910668.5</v>
      </c>
      <c r="L74" s="87">
        <f t="shared" si="18"/>
        <v>3.5270791501754717E-2</v>
      </c>
      <c r="M74" s="88">
        <f t="shared" si="16"/>
        <v>2.4162399648733339E-2</v>
      </c>
    </row>
    <row r="75" spans="1:13" x14ac:dyDescent="0.2">
      <c r="A75" s="27" t="s">
        <v>25</v>
      </c>
      <c r="B75" s="83">
        <v>8</v>
      </c>
      <c r="C75" s="73">
        <v>286299</v>
      </c>
      <c r="D75" s="78">
        <v>13</v>
      </c>
      <c r="E75" s="73">
        <v>468468</v>
      </c>
      <c r="F75" s="78">
        <v>7.93</v>
      </c>
      <c r="G75" s="73">
        <v>235753.7</v>
      </c>
      <c r="H75" s="78">
        <v>4.8</v>
      </c>
      <c r="I75" s="73">
        <v>226855.2</v>
      </c>
      <c r="J75" s="78">
        <f t="shared" si="17"/>
        <v>33.729999999999997</v>
      </c>
      <c r="K75" s="93">
        <f t="shared" si="17"/>
        <v>1217375.8999999999</v>
      </c>
      <c r="L75" s="87">
        <f t="shared" si="18"/>
        <v>2.1244353524181903E-2</v>
      </c>
      <c r="M75" s="88">
        <f t="shared" si="16"/>
        <v>1.5394990297132356E-2</v>
      </c>
    </row>
    <row r="76" spans="1:13" x14ac:dyDescent="0.2">
      <c r="A76" s="61" t="s">
        <v>38</v>
      </c>
      <c r="B76" s="82">
        <f>SUM(B70:B75)</f>
        <v>123.46000000000001</v>
      </c>
      <c r="C76" s="74">
        <f t="shared" ref="C76:M76" si="19">SUM(C70:C75)</f>
        <v>3258302.25</v>
      </c>
      <c r="D76" s="79">
        <f>SUM(D70:D75)</f>
        <v>395.26</v>
      </c>
      <c r="E76" s="74">
        <f t="shared" si="19"/>
        <v>11694130.17</v>
      </c>
      <c r="F76" s="79">
        <f>SUM(F70:F75)</f>
        <v>27.98</v>
      </c>
      <c r="G76" s="74">
        <f t="shared" si="19"/>
        <v>746282.22</v>
      </c>
      <c r="H76" s="79">
        <f>SUM(H70:H75)</f>
        <v>14.25</v>
      </c>
      <c r="I76" s="74">
        <f t="shared" si="19"/>
        <v>480385.42000000004</v>
      </c>
      <c r="J76" s="79">
        <f>SUM(J70:J75)</f>
        <v>560.95000000000005</v>
      </c>
      <c r="K76" s="94">
        <f t="shared" si="19"/>
        <v>16179100.060000001</v>
      </c>
      <c r="L76" s="91">
        <f t="shared" si="19"/>
        <v>0.35330625880195193</v>
      </c>
      <c r="M76" s="92">
        <f t="shared" si="19"/>
        <v>0.20460162587417205</v>
      </c>
    </row>
    <row r="77" spans="1:13" x14ac:dyDescent="0.2">
      <c r="A77" s="17"/>
      <c r="B77" s="235"/>
      <c r="C77" s="75"/>
      <c r="D77" s="99"/>
      <c r="E77" s="205"/>
      <c r="F77" s="99"/>
      <c r="G77" s="205"/>
      <c r="H77" s="99"/>
      <c r="I77" s="205"/>
      <c r="J77" s="99"/>
      <c r="K77" s="205"/>
      <c r="L77" s="227"/>
      <c r="M77" s="228"/>
    </row>
    <row r="78" spans="1:13" x14ac:dyDescent="0.2">
      <c r="A78" s="63" t="s">
        <v>26</v>
      </c>
      <c r="B78" s="236">
        <f t="shared" ref="B78:M78" si="20">SUM(B54,B67,B76)</f>
        <v>205.77</v>
      </c>
      <c r="C78" s="76">
        <f t="shared" si="20"/>
        <v>7758707.75</v>
      </c>
      <c r="D78" s="81">
        <f t="shared" si="20"/>
        <v>1288.3541000000002</v>
      </c>
      <c r="E78" s="76">
        <f t="shared" si="20"/>
        <v>67305764.010000005</v>
      </c>
      <c r="F78" s="81">
        <f t="shared" si="20"/>
        <v>52.41</v>
      </c>
      <c r="G78" s="76">
        <f t="shared" si="20"/>
        <v>2001479.22</v>
      </c>
      <c r="H78" s="81">
        <f t="shared" si="20"/>
        <v>41.181899999999999</v>
      </c>
      <c r="I78" s="76">
        <f t="shared" si="20"/>
        <v>2010156.02</v>
      </c>
      <c r="J78" s="81">
        <f t="shared" si="20"/>
        <v>1587.7160000000001</v>
      </c>
      <c r="K78" s="95">
        <f t="shared" si="20"/>
        <v>79076107</v>
      </c>
      <c r="L78" s="229">
        <f t="shared" si="20"/>
        <v>1</v>
      </c>
      <c r="M78" s="214">
        <f t="shared" si="20"/>
        <v>1</v>
      </c>
    </row>
    <row r="79" spans="1:13" x14ac:dyDescent="0.2">
      <c r="A79" s="50"/>
      <c r="B79" s="233"/>
      <c r="C79" s="199"/>
      <c r="D79" s="243"/>
      <c r="E79" s="120"/>
      <c r="F79" s="243"/>
      <c r="G79" s="120"/>
      <c r="H79" s="243"/>
      <c r="I79" s="207"/>
      <c r="J79" s="243"/>
      <c r="K79" s="207"/>
      <c r="L79" s="249"/>
      <c r="M79" s="209"/>
    </row>
    <row r="80" spans="1:13" ht="15" thickBot="1" x14ac:dyDescent="0.25">
      <c r="A80" s="68" t="s">
        <v>39</v>
      </c>
      <c r="B80" s="84">
        <f>B78/$J$78</f>
        <v>0.12960126370207267</v>
      </c>
      <c r="C80" s="86">
        <f>C78/$K$78</f>
        <v>9.811696660787815E-2</v>
      </c>
      <c r="D80" s="86">
        <f>D78/$J$78</f>
        <v>0.81145122931305103</v>
      </c>
      <c r="E80" s="86">
        <f>E78/$K$78</f>
        <v>0.85115171400635603</v>
      </c>
      <c r="F80" s="100">
        <f>F78/$J$78</f>
        <v>3.3009681832267226E-2</v>
      </c>
      <c r="G80" s="86">
        <f>G78/$K$78</f>
        <v>2.5310796091669006E-2</v>
      </c>
      <c r="H80" s="101">
        <f>H78/$J$78</f>
        <v>2.5937825152609156E-2</v>
      </c>
      <c r="I80" s="86">
        <f>I78/$K$78</f>
        <v>2.5420523294096914E-2</v>
      </c>
      <c r="J80" s="86">
        <f>J78/$J$78</f>
        <v>1</v>
      </c>
      <c r="K80" s="86">
        <f>K78/$K$78</f>
        <v>1</v>
      </c>
      <c r="L80" s="250"/>
      <c r="M80" s="211"/>
    </row>
    <row r="81" spans="1:19" ht="4" customHeight="1" x14ac:dyDescent="0.2">
      <c r="A81" s="18"/>
      <c r="B81" s="237"/>
      <c r="C81" s="200"/>
      <c r="D81" s="237"/>
      <c r="E81" s="203"/>
      <c r="F81" s="237"/>
      <c r="G81" s="203"/>
      <c r="H81" s="237"/>
      <c r="I81" s="200"/>
      <c r="J81" s="248"/>
      <c r="K81" s="208"/>
      <c r="L81" s="251"/>
      <c r="M81" s="212"/>
    </row>
    <row r="82" spans="1:19" x14ac:dyDescent="0.2">
      <c r="A82" s="286" t="s">
        <v>82</v>
      </c>
      <c r="B82" s="238"/>
      <c r="D82" s="238"/>
      <c r="E82" s="201"/>
      <c r="F82" s="238"/>
      <c r="G82" s="201"/>
      <c r="H82" s="238"/>
      <c r="I82" s="201"/>
      <c r="J82" s="248"/>
      <c r="K82" s="208"/>
      <c r="L82" s="251"/>
      <c r="M82" s="212"/>
      <c r="R82" s="258"/>
      <c r="S82" s="258"/>
    </row>
    <row r="83" spans="1:19" x14ac:dyDescent="0.2">
      <c r="A83" s="286" t="s">
        <v>83</v>
      </c>
      <c r="B83" s="238"/>
      <c r="D83" s="238"/>
      <c r="E83" s="201"/>
      <c r="F83" s="238"/>
      <c r="G83" s="201"/>
      <c r="H83" s="238"/>
      <c r="I83" s="201"/>
      <c r="J83" s="248"/>
      <c r="K83" s="208"/>
      <c r="L83" s="251"/>
      <c r="M83" s="212"/>
      <c r="R83" s="258"/>
      <c r="S83" s="258"/>
    </row>
    <row r="84" spans="1:19" x14ac:dyDescent="0.2">
      <c r="A84" s="286" t="s">
        <v>81</v>
      </c>
      <c r="B84" s="238"/>
      <c r="D84" s="238"/>
      <c r="E84" s="201"/>
      <c r="F84" s="238"/>
      <c r="G84" s="201"/>
      <c r="H84" s="238"/>
      <c r="I84" s="201"/>
      <c r="J84" s="248"/>
      <c r="K84" s="208"/>
      <c r="L84" s="251"/>
      <c r="M84" s="212"/>
      <c r="R84" s="258"/>
      <c r="S84" s="258"/>
    </row>
    <row r="85" spans="1:19" ht="5" customHeight="1" x14ac:dyDescent="0.2">
      <c r="A85" s="285"/>
      <c r="B85" s="238"/>
      <c r="D85" s="238"/>
      <c r="E85" s="201"/>
      <c r="F85" s="238"/>
      <c r="G85" s="201"/>
      <c r="H85" s="238"/>
      <c r="I85" s="201"/>
      <c r="J85" s="248"/>
      <c r="K85" s="208"/>
      <c r="L85" s="251"/>
      <c r="M85" s="212"/>
      <c r="R85" s="258"/>
      <c r="S85" s="258"/>
    </row>
    <row r="86" spans="1:19" x14ac:dyDescent="0.2">
      <c r="A86" s="12" t="s">
        <v>27</v>
      </c>
      <c r="B86" s="238"/>
      <c r="D86" s="238"/>
      <c r="E86" s="201"/>
      <c r="F86" s="238"/>
      <c r="G86" s="201"/>
      <c r="H86" s="238"/>
      <c r="I86" s="201"/>
      <c r="J86" s="248"/>
      <c r="K86" s="208"/>
      <c r="L86" s="251"/>
      <c r="M86" s="212"/>
    </row>
    <row r="87" spans="1:19" x14ac:dyDescent="0.2">
      <c r="A87" s="12" t="s">
        <v>57</v>
      </c>
      <c r="B87" s="238"/>
      <c r="D87" s="238"/>
      <c r="E87" s="201"/>
      <c r="F87" s="244"/>
      <c r="G87" s="206"/>
      <c r="H87" s="248"/>
      <c r="I87" s="208"/>
      <c r="J87" s="238"/>
      <c r="K87" s="201"/>
      <c r="L87" s="238"/>
      <c r="M87" s="212"/>
    </row>
    <row r="88" spans="1:19" x14ac:dyDescent="0.2">
      <c r="A88" s="13" t="s">
        <v>58</v>
      </c>
      <c r="B88" s="238"/>
      <c r="D88" s="238"/>
      <c r="E88" s="201"/>
      <c r="F88" s="238"/>
      <c r="G88" s="201"/>
      <c r="H88" s="238"/>
      <c r="I88" s="201"/>
      <c r="J88" s="237"/>
      <c r="K88" s="200"/>
      <c r="L88" s="252"/>
      <c r="M88" s="212"/>
    </row>
    <row r="89" spans="1:19" x14ac:dyDescent="0.2">
      <c r="A89" s="12" t="s">
        <v>29</v>
      </c>
    </row>
    <row r="90" spans="1:19" x14ac:dyDescent="0.2">
      <c r="A90" s="12" t="s">
        <v>50</v>
      </c>
    </row>
    <row r="91" spans="1:19" x14ac:dyDescent="0.2">
      <c r="A91" s="12" t="s">
        <v>51</v>
      </c>
    </row>
    <row r="92" spans="1:19" x14ac:dyDescent="0.2">
      <c r="A92" s="12" t="s">
        <v>59</v>
      </c>
    </row>
    <row r="93" spans="1:19" x14ac:dyDescent="0.2">
      <c r="A93" s="13"/>
    </row>
    <row r="94" spans="1:19" x14ac:dyDescent="0.2">
      <c r="A94" s="12"/>
    </row>
    <row r="95" spans="1:19" x14ac:dyDescent="0.2">
      <c r="A95" s="12"/>
    </row>
  </sheetData>
  <mergeCells count="24">
    <mergeCell ref="A46:M46"/>
    <mergeCell ref="A56:M56"/>
    <mergeCell ref="A69:M69"/>
    <mergeCell ref="A3:A5"/>
    <mergeCell ref="A43:A45"/>
    <mergeCell ref="A29:S29"/>
    <mergeCell ref="L43:M44"/>
    <mergeCell ref="A6:S6"/>
    <mergeCell ref="A16:S16"/>
    <mergeCell ref="B43:C44"/>
    <mergeCell ref="D43:E44"/>
    <mergeCell ref="F43:G44"/>
    <mergeCell ref="H43:I44"/>
    <mergeCell ref="J43:K44"/>
    <mergeCell ref="A1:S1"/>
    <mergeCell ref="N3:O4"/>
    <mergeCell ref="B3:C4"/>
    <mergeCell ref="D3:E4"/>
    <mergeCell ref="F3:G4"/>
    <mergeCell ref="H3:I4"/>
    <mergeCell ref="J3:K4"/>
    <mergeCell ref="L3:M4"/>
    <mergeCell ref="P3:Q4"/>
    <mergeCell ref="R3:S4"/>
  </mergeCells>
  <pageMargins left="0.25" right="0.25" top="0.35" bottom="0.25" header="0.3" footer="0.2"/>
  <pageSetup paperSize="17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95"/>
  <sheetViews>
    <sheetView zoomScaleNormal="100" workbookViewId="0">
      <selection sqref="A1:S1"/>
    </sheetView>
  </sheetViews>
  <sheetFormatPr baseColWidth="10" defaultColWidth="9.1640625" defaultRowHeight="14" x14ac:dyDescent="0.2"/>
  <cols>
    <col min="1" max="1" width="24.6640625" style="1" customWidth="1"/>
    <col min="2" max="2" width="6.5" style="173" bestFit="1" customWidth="1"/>
    <col min="3" max="3" width="9.83203125" style="202" bestFit="1" customWidth="1"/>
    <col min="4" max="4" width="6.5" style="173" bestFit="1" customWidth="1"/>
    <col min="5" max="5" width="9.83203125" style="202" bestFit="1" customWidth="1"/>
    <col min="6" max="6" width="5.6640625" style="173" bestFit="1" customWidth="1"/>
    <col min="7" max="7" width="8.83203125" style="202" bestFit="1" customWidth="1"/>
    <col min="8" max="8" width="4.6640625" style="173" bestFit="1" customWidth="1"/>
    <col min="9" max="9" width="8.83203125" style="202" bestFit="1" customWidth="1"/>
    <col min="10" max="10" width="6.6640625" style="173" customWidth="1"/>
    <col min="11" max="11" width="9.83203125" style="202" bestFit="1" customWidth="1"/>
    <col min="12" max="12" width="6.6640625" style="173" customWidth="1"/>
    <col min="13" max="13" width="8.83203125" style="202" bestFit="1" customWidth="1"/>
    <col min="14" max="14" width="4.6640625" style="173" bestFit="1" customWidth="1"/>
    <col min="15" max="15" width="8.83203125" style="202" customWidth="1"/>
    <col min="16" max="16" width="6.6640625" style="173" bestFit="1" customWidth="1"/>
    <col min="17" max="17" width="9.83203125" style="202" bestFit="1" customWidth="1"/>
    <col min="18" max="18" width="6.6640625" style="1" customWidth="1"/>
    <col min="19" max="19" width="6.6640625" style="1" bestFit="1" customWidth="1"/>
    <col min="20" max="16384" width="9.1640625" style="1"/>
  </cols>
  <sheetData>
    <row r="1" spans="1:21" ht="35" customHeight="1" thickBot="1" x14ac:dyDescent="0.25">
      <c r="A1" s="425" t="s">
        <v>43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</row>
    <row r="2" spans="1:21" x14ac:dyDescent="0.2">
      <c r="A2" s="40"/>
      <c r="B2" s="41"/>
      <c r="C2" s="42"/>
      <c r="D2" s="43"/>
      <c r="E2" s="44"/>
      <c r="F2" s="43"/>
      <c r="G2" s="44"/>
      <c r="H2" s="44"/>
      <c r="I2" s="44"/>
      <c r="J2" s="41"/>
      <c r="K2" s="44"/>
      <c r="L2" s="43"/>
      <c r="M2" s="44"/>
      <c r="N2" s="44"/>
      <c r="O2" s="44"/>
      <c r="P2" s="43"/>
      <c r="Q2" s="44"/>
      <c r="R2" s="45"/>
      <c r="S2" s="46"/>
    </row>
    <row r="3" spans="1:21" ht="14" customHeight="1" x14ac:dyDescent="0.2">
      <c r="A3" s="451" t="s">
        <v>79</v>
      </c>
      <c r="B3" s="490" t="s">
        <v>84</v>
      </c>
      <c r="C3" s="485"/>
      <c r="D3" s="482" t="s">
        <v>47</v>
      </c>
      <c r="E3" s="483"/>
      <c r="F3" s="482" t="s">
        <v>89</v>
      </c>
      <c r="G3" s="483"/>
      <c r="H3" s="482" t="s">
        <v>77</v>
      </c>
      <c r="I3" s="483"/>
      <c r="J3" s="484" t="s">
        <v>85</v>
      </c>
      <c r="K3" s="485"/>
      <c r="L3" s="484" t="s">
        <v>86</v>
      </c>
      <c r="M3" s="485"/>
      <c r="N3" s="486" t="s">
        <v>78</v>
      </c>
      <c r="O3" s="487"/>
      <c r="P3" s="436" t="s">
        <v>87</v>
      </c>
      <c r="Q3" s="437"/>
      <c r="R3" s="440" t="s">
        <v>88</v>
      </c>
      <c r="S3" s="441"/>
    </row>
    <row r="4" spans="1:21" ht="14" customHeight="1" thickBot="1" x14ac:dyDescent="0.25">
      <c r="A4" s="451"/>
      <c r="B4" s="431"/>
      <c r="C4" s="429"/>
      <c r="D4" s="434"/>
      <c r="E4" s="435"/>
      <c r="F4" s="434"/>
      <c r="G4" s="435"/>
      <c r="H4" s="434"/>
      <c r="I4" s="435"/>
      <c r="J4" s="428"/>
      <c r="K4" s="429"/>
      <c r="L4" s="428"/>
      <c r="M4" s="429"/>
      <c r="N4" s="488"/>
      <c r="O4" s="489"/>
      <c r="P4" s="438"/>
      <c r="Q4" s="439"/>
      <c r="R4" s="442"/>
      <c r="S4" s="443"/>
    </row>
    <row r="5" spans="1:21" ht="14" customHeight="1" thickBot="1" x14ac:dyDescent="0.25">
      <c r="A5" s="452"/>
      <c r="B5" s="301" t="s">
        <v>4</v>
      </c>
      <c r="C5" s="302" t="s">
        <v>5</v>
      </c>
      <c r="D5" s="303" t="s">
        <v>4</v>
      </c>
      <c r="E5" s="55" t="s">
        <v>5</v>
      </c>
      <c r="F5" s="303" t="s">
        <v>4</v>
      </c>
      <c r="G5" s="55" t="s">
        <v>5</v>
      </c>
      <c r="H5" s="55" t="s">
        <v>4</v>
      </c>
      <c r="I5" s="55" t="s">
        <v>5</v>
      </c>
      <c r="J5" s="303" t="s">
        <v>4</v>
      </c>
      <c r="K5" s="55" t="s">
        <v>5</v>
      </c>
      <c r="L5" s="303" t="s">
        <v>4</v>
      </c>
      <c r="M5" s="55" t="s">
        <v>5</v>
      </c>
      <c r="N5" s="55" t="s">
        <v>4</v>
      </c>
      <c r="O5" s="55" t="s">
        <v>5</v>
      </c>
      <c r="P5" s="303" t="s">
        <v>4</v>
      </c>
      <c r="Q5" s="304" t="s">
        <v>5</v>
      </c>
      <c r="R5" s="65" t="s">
        <v>4</v>
      </c>
      <c r="S5" s="56" t="s">
        <v>5</v>
      </c>
    </row>
    <row r="6" spans="1:21" x14ac:dyDescent="0.2">
      <c r="A6" s="479" t="s">
        <v>6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1"/>
    </row>
    <row r="7" spans="1:21" x14ac:dyDescent="0.2">
      <c r="A7" s="57" t="s">
        <v>7</v>
      </c>
      <c r="B7" s="216">
        <v>0.6</v>
      </c>
      <c r="C7" s="112">
        <v>15337.2</v>
      </c>
      <c r="D7" s="174"/>
      <c r="E7" s="112"/>
      <c r="F7" s="174"/>
      <c r="G7" s="112"/>
      <c r="H7" s="174"/>
      <c r="I7" s="112"/>
      <c r="J7" s="174">
        <v>32.4</v>
      </c>
      <c r="K7" s="112">
        <v>2126750.7999999998</v>
      </c>
      <c r="L7" s="174"/>
      <c r="M7" s="112"/>
      <c r="N7" s="174"/>
      <c r="O7" s="112"/>
      <c r="P7" s="174">
        <f>SUM(B7,D7,F7,H7,J7,L7,N7)</f>
        <v>33</v>
      </c>
      <c r="Q7" s="114">
        <f>SUM(C7,E7,G7,I7,K7,M7,O7)</f>
        <v>2142088</v>
      </c>
      <c r="R7" s="121">
        <f>P7/$P$38</f>
        <v>2.0887794565375629E-2</v>
      </c>
      <c r="S7" s="124">
        <f>Q7/$Q$38</f>
        <v>2.6449529686956557E-2</v>
      </c>
      <c r="U7" s="139"/>
    </row>
    <row r="8" spans="1:21" x14ac:dyDescent="0.2">
      <c r="A8" s="57" t="s">
        <v>8</v>
      </c>
      <c r="B8" s="216">
        <v>25</v>
      </c>
      <c r="C8" s="112">
        <v>3492768.6</v>
      </c>
      <c r="D8" s="174">
        <v>3</v>
      </c>
      <c r="E8" s="112">
        <v>401769</v>
      </c>
      <c r="F8" s="174">
        <v>5</v>
      </c>
      <c r="G8" s="112">
        <v>696600</v>
      </c>
      <c r="H8" s="174"/>
      <c r="I8" s="112"/>
      <c r="J8" s="174">
        <v>5</v>
      </c>
      <c r="K8" s="112">
        <v>909113</v>
      </c>
      <c r="L8" s="174">
        <v>2</v>
      </c>
      <c r="M8" s="112">
        <v>252000</v>
      </c>
      <c r="N8" s="186"/>
      <c r="O8" s="112"/>
      <c r="P8" s="174">
        <f t="shared" ref="P8:Q9" si="0">SUM(B8,D8,F8,H8,J8,L8,N8)</f>
        <v>40</v>
      </c>
      <c r="Q8" s="114">
        <f t="shared" si="0"/>
        <v>5752250.5999999996</v>
      </c>
      <c r="R8" s="121">
        <f>P8/$P$38</f>
        <v>2.5318538867121976E-2</v>
      </c>
      <c r="S8" s="124">
        <f>Q8/$Q$38</f>
        <v>7.1026177734767965E-2</v>
      </c>
      <c r="U8" s="139"/>
    </row>
    <row r="9" spans="1:21" x14ac:dyDescent="0.2">
      <c r="A9" s="57" t="s">
        <v>9</v>
      </c>
      <c r="B9" s="216">
        <v>233.44999999999996</v>
      </c>
      <c r="C9" s="112">
        <v>12490917.48</v>
      </c>
      <c r="D9" s="174">
        <v>54.5</v>
      </c>
      <c r="E9" s="112">
        <v>2384915</v>
      </c>
      <c r="F9" s="174">
        <v>51</v>
      </c>
      <c r="G9" s="112">
        <v>3015369</v>
      </c>
      <c r="H9" s="174"/>
      <c r="I9" s="112"/>
      <c r="J9" s="174">
        <v>22</v>
      </c>
      <c r="K9" s="112">
        <v>1147126</v>
      </c>
      <c r="L9" s="174">
        <v>24</v>
      </c>
      <c r="M9" s="112">
        <v>1337317</v>
      </c>
      <c r="N9" s="186"/>
      <c r="O9" s="112"/>
      <c r="P9" s="174">
        <f t="shared" si="0"/>
        <v>384.94999999999993</v>
      </c>
      <c r="Q9" s="114">
        <f t="shared" si="0"/>
        <v>20375644.48</v>
      </c>
      <c r="R9" s="121">
        <f>P9/$P$38</f>
        <v>0.24365928842246506</v>
      </c>
      <c r="S9" s="124">
        <f>Q9/$Q$38</f>
        <v>0.25158920341490754</v>
      </c>
      <c r="U9" s="139"/>
    </row>
    <row r="10" spans="1:21" x14ac:dyDescent="0.2">
      <c r="A10" s="57" t="s">
        <v>10</v>
      </c>
      <c r="B10" s="216">
        <v>0.3</v>
      </c>
      <c r="C10" s="112">
        <v>14933</v>
      </c>
      <c r="D10" s="174">
        <v>0.6</v>
      </c>
      <c r="E10" s="112">
        <v>16801</v>
      </c>
      <c r="F10" s="174"/>
      <c r="G10" s="112"/>
      <c r="H10" s="174"/>
      <c r="I10" s="112"/>
      <c r="J10" s="174">
        <v>6.5</v>
      </c>
      <c r="K10" s="112">
        <v>199546</v>
      </c>
      <c r="L10" s="174"/>
      <c r="M10" s="112"/>
      <c r="N10" s="174"/>
      <c r="O10" s="112"/>
      <c r="P10" s="174">
        <f>SUM(B10,D10,F10,H10,J10,L10,N10)</f>
        <v>7.4</v>
      </c>
      <c r="Q10" s="114">
        <f>SUM(C10,E10,G10,I10,K10,M10,O10)</f>
        <v>231280</v>
      </c>
      <c r="R10" s="121">
        <f>P10/$P$38</f>
        <v>4.6839296904175659E-3</v>
      </c>
      <c r="S10" s="124">
        <f>Q10/$Q$38</f>
        <v>2.8557403925512453E-3</v>
      </c>
      <c r="T10" s="3"/>
      <c r="U10" s="139"/>
    </row>
    <row r="11" spans="1:21" x14ac:dyDescent="0.2">
      <c r="A11" s="57" t="s">
        <v>44</v>
      </c>
      <c r="B11" s="216">
        <v>0</v>
      </c>
      <c r="C11" s="112">
        <v>76663.679999999993</v>
      </c>
      <c r="D11" s="174">
        <v>0</v>
      </c>
      <c r="E11" s="112">
        <v>6000</v>
      </c>
      <c r="F11" s="174"/>
      <c r="G11" s="112"/>
      <c r="H11" s="174"/>
      <c r="I11" s="112"/>
      <c r="J11" s="174"/>
      <c r="K11" s="112"/>
      <c r="L11" s="174">
        <v>0</v>
      </c>
      <c r="M11" s="112">
        <v>6000</v>
      </c>
      <c r="N11" s="174"/>
      <c r="O11" s="112"/>
      <c r="P11" s="174">
        <f>SUM(B11,D11,F11,H11,J11,L11,N11)</f>
        <v>0</v>
      </c>
      <c r="Q11" s="114">
        <f>SUM(C11,E11,G11,I11,K11,M11,O11)</f>
        <v>88663.679999999993</v>
      </c>
      <c r="R11" s="121">
        <f>P11/$P$38</f>
        <v>0</v>
      </c>
      <c r="S11" s="124">
        <f>Q11/$Q$38</f>
        <v>1.0947788495686527E-3</v>
      </c>
      <c r="T11" s="3"/>
      <c r="U11" s="139"/>
    </row>
    <row r="12" spans="1:21" x14ac:dyDescent="0.2">
      <c r="A12" s="138" t="s">
        <v>70</v>
      </c>
      <c r="B12" s="216"/>
      <c r="C12" s="114"/>
      <c r="D12" s="224"/>
      <c r="E12" s="114"/>
      <c r="F12" s="224"/>
      <c r="G12" s="114"/>
      <c r="H12" s="224"/>
      <c r="I12" s="114"/>
      <c r="J12" s="224"/>
      <c r="K12" s="114"/>
      <c r="L12" s="224"/>
      <c r="M12" s="114"/>
      <c r="N12" s="224"/>
      <c r="O12" s="114"/>
      <c r="P12" s="224"/>
      <c r="Q12" s="114"/>
      <c r="R12" s="144"/>
      <c r="S12" s="124"/>
      <c r="T12" s="3"/>
      <c r="U12" s="139"/>
    </row>
    <row r="13" spans="1:21" x14ac:dyDescent="0.2">
      <c r="A13" s="138" t="s">
        <v>69</v>
      </c>
      <c r="B13" s="216"/>
      <c r="C13" s="114"/>
      <c r="D13" s="224"/>
      <c r="E13" s="114"/>
      <c r="F13" s="224"/>
      <c r="G13" s="114"/>
      <c r="H13" s="224"/>
      <c r="I13" s="114"/>
      <c r="J13" s="224"/>
      <c r="K13" s="114"/>
      <c r="L13" s="224"/>
      <c r="M13" s="114"/>
      <c r="N13" s="224"/>
      <c r="O13" s="114"/>
      <c r="P13" s="224"/>
      <c r="Q13" s="114"/>
      <c r="R13" s="144"/>
      <c r="S13" s="124"/>
      <c r="T13" s="3"/>
      <c r="U13" s="139"/>
    </row>
    <row r="14" spans="1:21" x14ac:dyDescent="0.2">
      <c r="A14" s="67" t="s">
        <v>38</v>
      </c>
      <c r="B14" s="271">
        <f t="shared" ref="B14:G14" si="1">SUM(B7:B13)</f>
        <v>259.34999999999997</v>
      </c>
      <c r="C14" s="266">
        <f t="shared" si="1"/>
        <v>16090619.960000001</v>
      </c>
      <c r="D14" s="272">
        <f t="shared" si="1"/>
        <v>58.1</v>
      </c>
      <c r="E14" s="266">
        <f t="shared" si="1"/>
        <v>2809485</v>
      </c>
      <c r="F14" s="272">
        <f t="shared" si="1"/>
        <v>56</v>
      </c>
      <c r="G14" s="266">
        <f t="shared" si="1"/>
        <v>3711969</v>
      </c>
      <c r="H14" s="272"/>
      <c r="I14" s="266"/>
      <c r="J14" s="272">
        <f>SUM(J7:J13)</f>
        <v>65.900000000000006</v>
      </c>
      <c r="K14" s="266">
        <f>SUM(K7:K13)</f>
        <v>4382535.8</v>
      </c>
      <c r="L14" s="272">
        <f>SUM(L7:L13)</f>
        <v>26</v>
      </c>
      <c r="M14" s="266">
        <f>SUM(M7:M13)</f>
        <v>1595317</v>
      </c>
      <c r="N14" s="272"/>
      <c r="O14" s="266"/>
      <c r="P14" s="272">
        <f>SUM(P7:P13)</f>
        <v>465.34999999999991</v>
      </c>
      <c r="Q14" s="273">
        <f>SUM(Q7:Q13)</f>
        <v>28589926.759999998</v>
      </c>
      <c r="R14" s="122">
        <f t="shared" ref="R14:S14" si="2">SUM(R7:R11)</f>
        <v>0.29454955154538026</v>
      </c>
      <c r="S14" s="125">
        <f t="shared" si="2"/>
        <v>0.35301543007875197</v>
      </c>
      <c r="T14" s="4"/>
      <c r="U14" s="140"/>
    </row>
    <row r="15" spans="1:21" x14ac:dyDescent="0.2">
      <c r="A15" s="33"/>
      <c r="B15" s="161"/>
      <c r="C15" s="118"/>
      <c r="D15" s="176"/>
      <c r="E15" s="197"/>
      <c r="F15" s="176"/>
      <c r="G15" s="197"/>
      <c r="H15" s="185"/>
      <c r="I15" s="197"/>
      <c r="J15" s="161"/>
      <c r="K15" s="197"/>
      <c r="L15" s="176"/>
      <c r="M15" s="197"/>
      <c r="N15" s="185"/>
      <c r="O15" s="197"/>
      <c r="P15" s="176"/>
      <c r="Q15" s="197"/>
      <c r="R15" s="31"/>
      <c r="S15" s="34"/>
      <c r="U15" s="140"/>
    </row>
    <row r="16" spans="1:21" x14ac:dyDescent="0.2">
      <c r="A16" s="465" t="s">
        <v>11</v>
      </c>
      <c r="B16" s="466"/>
      <c r="C16" s="466"/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7"/>
      <c r="U16" s="140"/>
    </row>
    <row r="17" spans="1:21" x14ac:dyDescent="0.2">
      <c r="A17" s="58" t="s">
        <v>12</v>
      </c>
      <c r="B17" s="216">
        <v>334.75</v>
      </c>
      <c r="C17" s="117">
        <v>25694577.079999994</v>
      </c>
      <c r="D17" s="174"/>
      <c r="E17" s="112"/>
      <c r="F17" s="174"/>
      <c r="G17" s="112"/>
      <c r="H17" s="174"/>
      <c r="I17" s="112"/>
      <c r="J17" s="174"/>
      <c r="K17" s="112"/>
      <c r="L17" s="174"/>
      <c r="M17" s="112"/>
      <c r="N17" s="174"/>
      <c r="O17" s="112"/>
      <c r="P17" s="174">
        <f>SUM(B17,D17,F17,H17,J17,L17,N17)</f>
        <v>334.75</v>
      </c>
      <c r="Q17" s="115">
        <f>SUM(C17,E17,G17,I17,K17,M17,O17)</f>
        <v>25694577.079999994</v>
      </c>
      <c r="R17" s="121">
        <f>P17/$P$38</f>
        <v>0.21188452214422704</v>
      </c>
      <c r="S17" s="124">
        <f>Q17/$Q$38</f>
        <v>0.31726496729884734</v>
      </c>
      <c r="U17" s="141"/>
    </row>
    <row r="18" spans="1:21" x14ac:dyDescent="0.2">
      <c r="A18" s="57" t="s">
        <v>13</v>
      </c>
      <c r="B18" s="216">
        <v>85</v>
      </c>
      <c r="C18" s="117">
        <v>3791389.5999999996</v>
      </c>
      <c r="D18" s="174"/>
      <c r="E18" s="112"/>
      <c r="F18" s="174"/>
      <c r="G18" s="112"/>
      <c r="H18" s="174"/>
      <c r="I18" s="112"/>
      <c r="J18" s="174"/>
      <c r="K18" s="112"/>
      <c r="L18" s="174"/>
      <c r="M18" s="112"/>
      <c r="N18" s="174"/>
      <c r="O18" s="112"/>
      <c r="P18" s="174">
        <f t="shared" ref="P18:Q25" si="3">SUM(B18,D18,F18,H18,J18,L18,N18)</f>
        <v>85</v>
      </c>
      <c r="Q18" s="115">
        <f t="shared" si="3"/>
        <v>3791389.5999999996</v>
      </c>
      <c r="R18" s="121">
        <f>P18/$P$38</f>
        <v>5.3801895092634201E-2</v>
      </c>
      <c r="S18" s="124">
        <f>Q18/$Q$38</f>
        <v>4.6814356730451007E-2</v>
      </c>
      <c r="U18" s="139"/>
    </row>
    <row r="19" spans="1:21" x14ac:dyDescent="0.2">
      <c r="A19" s="57" t="s">
        <v>14</v>
      </c>
      <c r="B19" s="216">
        <v>64.560000000000102</v>
      </c>
      <c r="C19" s="117">
        <v>1282972.2999999998</v>
      </c>
      <c r="D19" s="174"/>
      <c r="E19" s="112"/>
      <c r="F19" s="174"/>
      <c r="G19" s="112"/>
      <c r="H19" s="174"/>
      <c r="I19" s="112"/>
      <c r="J19" s="174"/>
      <c r="K19" s="112"/>
      <c r="L19" s="174"/>
      <c r="M19" s="112"/>
      <c r="N19" s="174"/>
      <c r="O19" s="112"/>
      <c r="P19" s="174">
        <f t="shared" si="3"/>
        <v>64.560000000000102</v>
      </c>
      <c r="Q19" s="115">
        <f t="shared" si="3"/>
        <v>1282972.2999999998</v>
      </c>
      <c r="R19" s="121">
        <f>P19/$P$38</f>
        <v>4.0864121731534933E-2</v>
      </c>
      <c r="S19" s="124">
        <f>Q19/$Q$38</f>
        <v>1.5841559233977748E-2</v>
      </c>
      <c r="U19" s="139"/>
    </row>
    <row r="20" spans="1:21" x14ac:dyDescent="0.2">
      <c r="A20" s="57" t="s">
        <v>15</v>
      </c>
      <c r="B20" s="216">
        <v>42</v>
      </c>
      <c r="C20" s="117">
        <v>3605234.6</v>
      </c>
      <c r="D20" s="174"/>
      <c r="E20" s="112"/>
      <c r="F20" s="174"/>
      <c r="G20" s="112"/>
      <c r="H20" s="174"/>
      <c r="I20" s="112"/>
      <c r="J20" s="174"/>
      <c r="K20" s="112"/>
      <c r="L20" s="174"/>
      <c r="M20" s="112"/>
      <c r="N20" s="174"/>
      <c r="O20" s="112"/>
      <c r="P20" s="174">
        <f t="shared" si="3"/>
        <v>42</v>
      </c>
      <c r="Q20" s="115">
        <f t="shared" si="3"/>
        <v>3605234.6</v>
      </c>
      <c r="R20" s="121">
        <f>P20/$P$38</f>
        <v>2.6584465810478075E-2</v>
      </c>
      <c r="S20" s="124">
        <f>Q20/$Q$38</f>
        <v>4.4515799342110571E-2</v>
      </c>
      <c r="U20" s="139"/>
    </row>
    <row r="21" spans="1:21" x14ac:dyDescent="0.2">
      <c r="A21" s="6" t="s">
        <v>16</v>
      </c>
      <c r="B21" s="216"/>
      <c r="C21" s="117"/>
      <c r="D21" s="174"/>
      <c r="E21" s="112"/>
      <c r="F21" s="174"/>
      <c r="G21" s="112"/>
      <c r="H21" s="174"/>
      <c r="I21" s="112"/>
      <c r="J21" s="174"/>
      <c r="K21" s="112"/>
      <c r="L21" s="174"/>
      <c r="M21" s="112"/>
      <c r="N21" s="174"/>
      <c r="O21" s="112"/>
      <c r="P21" s="174"/>
      <c r="Q21" s="115"/>
      <c r="R21" s="121"/>
      <c r="S21" s="124"/>
      <c r="U21" s="139"/>
    </row>
    <row r="22" spans="1:21" x14ac:dyDescent="0.2">
      <c r="A22" s="58" t="s">
        <v>17</v>
      </c>
      <c r="B22" s="216"/>
      <c r="C22" s="117"/>
      <c r="D22" s="174"/>
      <c r="E22" s="112"/>
      <c r="F22" s="174"/>
      <c r="G22" s="112"/>
      <c r="H22" s="174"/>
      <c r="I22" s="112"/>
      <c r="J22" s="174"/>
      <c r="K22" s="112"/>
      <c r="L22" s="174"/>
      <c r="M22" s="112"/>
      <c r="N22" s="174"/>
      <c r="O22" s="112"/>
      <c r="P22" s="174"/>
      <c r="Q22" s="115"/>
      <c r="R22" s="121"/>
      <c r="S22" s="124"/>
      <c r="U22" s="141"/>
    </row>
    <row r="23" spans="1:21" x14ac:dyDescent="0.2">
      <c r="A23" s="148" t="s">
        <v>90</v>
      </c>
      <c r="B23" s="216">
        <v>3</v>
      </c>
      <c r="C23" s="117">
        <v>177530</v>
      </c>
      <c r="D23" s="174"/>
      <c r="E23" s="112"/>
      <c r="F23" s="174"/>
      <c r="G23" s="112"/>
      <c r="H23" s="174"/>
      <c r="I23" s="112"/>
      <c r="J23" s="174"/>
      <c r="K23" s="112"/>
      <c r="L23" s="174"/>
      <c r="M23" s="112"/>
      <c r="N23" s="174"/>
      <c r="O23" s="112"/>
      <c r="P23" s="174">
        <f t="shared" si="3"/>
        <v>3</v>
      </c>
      <c r="Q23" s="115">
        <f t="shared" si="3"/>
        <v>177530</v>
      </c>
      <c r="R23" s="121">
        <f>P23/$P$38</f>
        <v>1.8988904150341482E-3</v>
      </c>
      <c r="S23" s="124">
        <f>Q23/$Q$38</f>
        <v>2.1920598058181536E-3</v>
      </c>
      <c r="T23" s="3"/>
      <c r="U23" s="141"/>
    </row>
    <row r="24" spans="1:21" x14ac:dyDescent="0.2">
      <c r="A24" s="58" t="s">
        <v>18</v>
      </c>
      <c r="B24" s="216">
        <v>31</v>
      </c>
      <c r="C24" s="117">
        <v>1250718.8</v>
      </c>
      <c r="D24" s="174"/>
      <c r="E24" s="112"/>
      <c r="F24" s="174"/>
      <c r="G24" s="112"/>
      <c r="H24" s="174"/>
      <c r="I24" s="112"/>
      <c r="J24" s="174"/>
      <c r="K24" s="112"/>
      <c r="L24" s="174"/>
      <c r="M24" s="112"/>
      <c r="N24" s="174"/>
      <c r="O24" s="112"/>
      <c r="P24" s="174">
        <f t="shared" si="3"/>
        <v>31</v>
      </c>
      <c r="Q24" s="115">
        <f t="shared" si="3"/>
        <v>1250718.8</v>
      </c>
      <c r="R24" s="121">
        <f>P24/$P$38</f>
        <v>1.9621867622019531E-2</v>
      </c>
      <c r="S24" s="124">
        <f>Q24/$Q$38</f>
        <v>1.5443307665527598E-2</v>
      </c>
      <c r="T24" s="3"/>
      <c r="U24" s="141"/>
    </row>
    <row r="25" spans="1:21" x14ac:dyDescent="0.2">
      <c r="A25" s="14" t="s">
        <v>45</v>
      </c>
      <c r="B25" s="216">
        <v>0</v>
      </c>
      <c r="C25" s="117">
        <v>163200</v>
      </c>
      <c r="D25" s="174"/>
      <c r="E25" s="112"/>
      <c r="F25" s="174"/>
      <c r="G25" s="112"/>
      <c r="H25" s="174"/>
      <c r="I25" s="112"/>
      <c r="J25" s="174"/>
      <c r="K25" s="112"/>
      <c r="L25" s="174"/>
      <c r="M25" s="112"/>
      <c r="N25" s="174"/>
      <c r="O25" s="112"/>
      <c r="P25" s="174">
        <f t="shared" si="3"/>
        <v>0</v>
      </c>
      <c r="Q25" s="115">
        <f t="shared" si="3"/>
        <v>163200</v>
      </c>
      <c r="R25" s="121">
        <f>P25/$P$38</f>
        <v>0</v>
      </c>
      <c r="S25" s="124">
        <f>Q25/$Q$38</f>
        <v>2.0151194745086616E-3</v>
      </c>
      <c r="U25" s="140"/>
    </row>
    <row r="26" spans="1:21" x14ac:dyDescent="0.2">
      <c r="A26" s="153" t="s">
        <v>71</v>
      </c>
      <c r="B26" s="216"/>
      <c r="C26" s="115"/>
      <c r="D26" s="224"/>
      <c r="E26" s="114"/>
      <c r="F26" s="224"/>
      <c r="G26" s="114"/>
      <c r="H26" s="224"/>
      <c r="I26" s="114"/>
      <c r="J26" s="224"/>
      <c r="K26" s="114"/>
      <c r="L26" s="224"/>
      <c r="M26" s="114"/>
      <c r="N26" s="224"/>
      <c r="O26" s="114"/>
      <c r="P26" s="224"/>
      <c r="Q26" s="115"/>
      <c r="R26" s="144"/>
      <c r="S26" s="124"/>
      <c r="U26" s="140"/>
    </row>
    <row r="27" spans="1:21" x14ac:dyDescent="0.2">
      <c r="A27" s="67" t="s">
        <v>38</v>
      </c>
      <c r="B27" s="158">
        <f>SUM(B17:B26)</f>
        <v>560.31000000000017</v>
      </c>
      <c r="C27" s="116">
        <f>SUM(C17:C26)</f>
        <v>35965622.379999988</v>
      </c>
      <c r="D27" s="175"/>
      <c r="E27" s="116"/>
      <c r="F27" s="175"/>
      <c r="G27" s="116"/>
      <c r="H27" s="175"/>
      <c r="I27" s="116"/>
      <c r="J27" s="175"/>
      <c r="K27" s="116"/>
      <c r="L27" s="175"/>
      <c r="M27" s="116"/>
      <c r="N27" s="175"/>
      <c r="O27" s="116"/>
      <c r="P27" s="158">
        <f>SUM(P17:P26)</f>
        <v>560.31000000000017</v>
      </c>
      <c r="Q27" s="116">
        <f>SUM(Q17:Q26)</f>
        <v>35965622.379999988</v>
      </c>
      <c r="R27" s="123">
        <f>SUM(R17:R26)</f>
        <v>0.35465576281592792</v>
      </c>
      <c r="S27" s="126">
        <f>SUM(S17:S26)</f>
        <v>0.44408716955124106</v>
      </c>
      <c r="T27" s="4"/>
      <c r="U27" s="142"/>
    </row>
    <row r="28" spans="1:21" x14ac:dyDescent="0.2">
      <c r="A28" s="33"/>
      <c r="B28" s="161"/>
      <c r="C28" s="118"/>
      <c r="D28" s="176"/>
      <c r="E28" s="197"/>
      <c r="F28" s="176"/>
      <c r="G28" s="197"/>
      <c r="H28" s="185"/>
      <c r="I28" s="197"/>
      <c r="J28" s="161"/>
      <c r="K28" s="197"/>
      <c r="L28" s="176"/>
      <c r="M28" s="197"/>
      <c r="N28" s="185"/>
      <c r="O28" s="197"/>
      <c r="P28" s="176"/>
      <c r="Q28" s="197"/>
      <c r="R28" s="31"/>
      <c r="S28" s="34"/>
    </row>
    <row r="29" spans="1:21" x14ac:dyDescent="0.2">
      <c r="A29" s="465" t="s">
        <v>19</v>
      </c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7"/>
    </row>
    <row r="30" spans="1:21" x14ac:dyDescent="0.2">
      <c r="A30" s="2" t="s">
        <v>20</v>
      </c>
      <c r="B30" s="216">
        <v>176.75</v>
      </c>
      <c r="C30" s="112">
        <v>5227208.33</v>
      </c>
      <c r="D30" s="174">
        <v>27</v>
      </c>
      <c r="E30" s="112">
        <v>781228.5</v>
      </c>
      <c r="F30" s="174">
        <v>46</v>
      </c>
      <c r="G30" s="112">
        <v>1476481.5</v>
      </c>
      <c r="H30" s="186"/>
      <c r="I30" s="112"/>
      <c r="J30" s="174">
        <v>8</v>
      </c>
      <c r="K30" s="112">
        <v>301372.5</v>
      </c>
      <c r="L30" s="174">
        <v>12</v>
      </c>
      <c r="M30" s="112">
        <v>391482</v>
      </c>
      <c r="N30" s="186"/>
      <c r="O30" s="112"/>
      <c r="P30" s="174">
        <f>SUM(B30,D30,F30,H30,J30,L30,N30)</f>
        <v>269.75</v>
      </c>
      <c r="Q30" s="114">
        <f>SUM(C30,E30,G30,I30,K30,M30,O30)</f>
        <v>8177772.8300000001</v>
      </c>
      <c r="R30" s="121">
        <f>P30/$P$38</f>
        <v>0.17074189648515384</v>
      </c>
      <c r="S30" s="124">
        <f>Q30/$Q$38</f>
        <v>0.10097542455784811</v>
      </c>
    </row>
    <row r="31" spans="1:21" x14ac:dyDescent="0.2">
      <c r="A31" s="2" t="s">
        <v>21</v>
      </c>
      <c r="B31" s="216"/>
      <c r="C31" s="112"/>
      <c r="D31" s="174"/>
      <c r="E31" s="112"/>
      <c r="F31" s="174"/>
      <c r="G31" s="112"/>
      <c r="H31" s="186"/>
      <c r="I31" s="112"/>
      <c r="J31" s="174"/>
      <c r="K31" s="112"/>
      <c r="L31" s="174"/>
      <c r="M31" s="112"/>
      <c r="N31" s="186"/>
      <c r="O31" s="112"/>
      <c r="P31" s="174"/>
      <c r="Q31" s="114"/>
      <c r="R31" s="121"/>
      <c r="S31" s="124"/>
    </row>
    <row r="32" spans="1:21" x14ac:dyDescent="0.2">
      <c r="A32" s="2" t="s">
        <v>22</v>
      </c>
      <c r="B32" s="217"/>
      <c r="C32" s="112"/>
      <c r="D32" s="174"/>
      <c r="E32" s="112"/>
      <c r="F32" s="174">
        <v>27</v>
      </c>
      <c r="G32" s="112">
        <v>1171331.2</v>
      </c>
      <c r="H32" s="174"/>
      <c r="I32" s="112"/>
      <c r="J32" s="174"/>
      <c r="K32" s="112"/>
      <c r="L32" s="174"/>
      <c r="M32" s="112"/>
      <c r="N32" s="174"/>
      <c r="O32" s="112"/>
      <c r="P32" s="174">
        <f t="shared" ref="P32:Q35" si="4">SUM(B32,D32,F32,H32,J32,L32,N32)</f>
        <v>27</v>
      </c>
      <c r="Q32" s="114">
        <f t="shared" si="4"/>
        <v>1171331.2</v>
      </c>
      <c r="R32" s="121">
        <f t="shared" ref="R32:R35" si="5">P32/$P$38</f>
        <v>1.7090013735307334E-2</v>
      </c>
      <c r="S32" s="124">
        <f t="shared" ref="S32:S35" si="6">Q32/$Q$38</f>
        <v>1.4463065638600489E-2</v>
      </c>
    </row>
    <row r="33" spans="1:20" x14ac:dyDescent="0.2">
      <c r="A33" s="2" t="s">
        <v>23</v>
      </c>
      <c r="B33" s="216">
        <v>60.37</v>
      </c>
      <c r="C33" s="112">
        <v>1380420.01</v>
      </c>
      <c r="D33" s="174"/>
      <c r="E33" s="112"/>
      <c r="F33" s="174">
        <v>93</v>
      </c>
      <c r="G33" s="112">
        <v>2181465</v>
      </c>
      <c r="H33" s="174"/>
      <c r="I33" s="112"/>
      <c r="J33" s="174">
        <v>1.63</v>
      </c>
      <c r="K33" s="112">
        <v>36703.479999999996</v>
      </c>
      <c r="L33" s="174">
        <v>18</v>
      </c>
      <c r="M33" s="112">
        <v>427752</v>
      </c>
      <c r="N33" s="186"/>
      <c r="O33" s="112"/>
      <c r="P33" s="174">
        <f t="shared" si="4"/>
        <v>173</v>
      </c>
      <c r="Q33" s="114">
        <f t="shared" si="4"/>
        <v>4026340.4899999998</v>
      </c>
      <c r="R33" s="121">
        <f t="shared" si="5"/>
        <v>0.10950268060030255</v>
      </c>
      <c r="S33" s="124">
        <f t="shared" si="6"/>
        <v>4.9715423605402861E-2</v>
      </c>
    </row>
    <row r="34" spans="1:20" x14ac:dyDescent="0.2">
      <c r="A34" s="2" t="s">
        <v>24</v>
      </c>
      <c r="B34" s="216">
        <v>19</v>
      </c>
      <c r="C34" s="112">
        <v>643324.5</v>
      </c>
      <c r="D34" s="174"/>
      <c r="E34" s="112"/>
      <c r="F34" s="174">
        <v>35</v>
      </c>
      <c r="G34" s="112">
        <v>1267617</v>
      </c>
      <c r="H34" s="174"/>
      <c r="I34" s="112"/>
      <c r="J34" s="174"/>
      <c r="K34" s="112"/>
      <c r="L34" s="174">
        <v>1</v>
      </c>
      <c r="M34" s="112">
        <v>36796.5</v>
      </c>
      <c r="N34" s="186"/>
      <c r="O34" s="112"/>
      <c r="P34" s="174">
        <f t="shared" si="4"/>
        <v>55</v>
      </c>
      <c r="Q34" s="114">
        <f t="shared" si="4"/>
        <v>1947738</v>
      </c>
      <c r="R34" s="121">
        <f t="shared" si="5"/>
        <v>3.4812990942292718E-2</v>
      </c>
      <c r="S34" s="124">
        <f t="shared" si="6"/>
        <v>2.4049784160787693E-2</v>
      </c>
    </row>
    <row r="35" spans="1:20" x14ac:dyDescent="0.2">
      <c r="A35" s="27" t="s">
        <v>25</v>
      </c>
      <c r="B35" s="216">
        <v>24.46</v>
      </c>
      <c r="C35" s="112">
        <v>918253.7</v>
      </c>
      <c r="D35" s="174">
        <v>1</v>
      </c>
      <c r="E35" s="112">
        <v>40423.5</v>
      </c>
      <c r="F35" s="174">
        <v>4</v>
      </c>
      <c r="G35" s="112">
        <v>150345</v>
      </c>
      <c r="H35" s="174"/>
      <c r="I35" s="112"/>
      <c r="J35" s="174"/>
      <c r="K35" s="112"/>
      <c r="L35" s="174"/>
      <c r="M35" s="112"/>
      <c r="N35" s="186"/>
      <c r="O35" s="112"/>
      <c r="P35" s="174">
        <f t="shared" si="4"/>
        <v>29.46</v>
      </c>
      <c r="Q35" s="114">
        <f t="shared" si="4"/>
        <v>1109022.2</v>
      </c>
      <c r="R35" s="121">
        <f t="shared" si="5"/>
        <v>1.8647103875635337E-2</v>
      </c>
      <c r="S35" s="124">
        <f t="shared" si="6"/>
        <v>1.369370240736789E-2</v>
      </c>
      <c r="T35" s="3"/>
    </row>
    <row r="36" spans="1:20" x14ac:dyDescent="0.2">
      <c r="A36" s="59" t="s">
        <v>38</v>
      </c>
      <c r="B36" s="158">
        <f t="shared" ref="B36:R36" si="7">SUM(B30:B35)</f>
        <v>280.58</v>
      </c>
      <c r="C36" s="113">
        <f t="shared" si="7"/>
        <v>8169206.54</v>
      </c>
      <c r="D36" s="175">
        <f t="shared" si="7"/>
        <v>28</v>
      </c>
      <c r="E36" s="113">
        <f t="shared" si="7"/>
        <v>821652</v>
      </c>
      <c r="F36" s="175">
        <f t="shared" si="7"/>
        <v>205</v>
      </c>
      <c r="G36" s="113">
        <f t="shared" si="7"/>
        <v>6247239.7000000002</v>
      </c>
      <c r="H36" s="175"/>
      <c r="I36" s="113"/>
      <c r="J36" s="175">
        <f t="shared" si="7"/>
        <v>9.629999999999999</v>
      </c>
      <c r="K36" s="113">
        <f t="shared" si="7"/>
        <v>338075.98</v>
      </c>
      <c r="L36" s="175">
        <f t="shared" si="7"/>
        <v>31</v>
      </c>
      <c r="M36" s="113">
        <f t="shared" si="7"/>
        <v>856030.5</v>
      </c>
      <c r="N36" s="175"/>
      <c r="O36" s="113"/>
      <c r="P36" s="175">
        <f t="shared" si="7"/>
        <v>554.21</v>
      </c>
      <c r="Q36" s="113">
        <f t="shared" si="7"/>
        <v>16432204.719999999</v>
      </c>
      <c r="R36" s="123">
        <f t="shared" si="7"/>
        <v>0.35079468563869182</v>
      </c>
      <c r="S36" s="126">
        <f>SUM(S30:S35)</f>
        <v>0.20289740037000703</v>
      </c>
      <c r="T36" s="4"/>
    </row>
    <row r="37" spans="1:20" x14ac:dyDescent="0.2">
      <c r="A37" s="35"/>
      <c r="B37" s="161"/>
      <c r="C37" s="118"/>
      <c r="D37" s="177"/>
      <c r="E37" s="120"/>
      <c r="F37" s="177"/>
      <c r="G37" s="120"/>
      <c r="H37" s="187"/>
      <c r="I37" s="120"/>
      <c r="J37" s="161"/>
      <c r="K37" s="120"/>
      <c r="L37" s="177"/>
      <c r="M37" s="120"/>
      <c r="N37" s="187"/>
      <c r="O37" s="120"/>
      <c r="P37" s="177"/>
      <c r="Q37" s="120"/>
      <c r="R37" s="194"/>
      <c r="S37" s="195"/>
    </row>
    <row r="38" spans="1:20" x14ac:dyDescent="0.2">
      <c r="A38" s="60" t="s">
        <v>26</v>
      </c>
      <c r="B38" s="218">
        <f t="shared" ref="B38:S38" si="8">SUM(B14, B27,B36)</f>
        <v>1100.24</v>
      </c>
      <c r="C38" s="119">
        <f t="shared" si="8"/>
        <v>60225448.879999988</v>
      </c>
      <c r="D38" s="178">
        <f t="shared" si="8"/>
        <v>86.1</v>
      </c>
      <c r="E38" s="119">
        <f t="shared" si="8"/>
        <v>3631137</v>
      </c>
      <c r="F38" s="178">
        <f t="shared" si="8"/>
        <v>261</v>
      </c>
      <c r="G38" s="119">
        <f t="shared" si="8"/>
        <v>9959208.6999999993</v>
      </c>
      <c r="H38" s="178"/>
      <c r="I38" s="119"/>
      <c r="J38" s="178">
        <f t="shared" si="8"/>
        <v>75.53</v>
      </c>
      <c r="K38" s="119">
        <f t="shared" si="8"/>
        <v>4720611.7799999993</v>
      </c>
      <c r="L38" s="178">
        <f t="shared" si="8"/>
        <v>57</v>
      </c>
      <c r="M38" s="119">
        <f t="shared" si="8"/>
        <v>2451347.5</v>
      </c>
      <c r="N38" s="178"/>
      <c r="O38" s="119"/>
      <c r="P38" s="178">
        <f t="shared" si="8"/>
        <v>1579.8700000000001</v>
      </c>
      <c r="Q38" s="119">
        <f t="shared" si="8"/>
        <v>80987753.859999985</v>
      </c>
      <c r="R38" s="225">
        <f t="shared" si="8"/>
        <v>1</v>
      </c>
      <c r="S38" s="196">
        <f t="shared" si="8"/>
        <v>1</v>
      </c>
      <c r="T38" s="4"/>
    </row>
    <row r="39" spans="1:20" x14ac:dyDescent="0.2">
      <c r="A39" s="35"/>
      <c r="B39" s="176"/>
      <c r="C39" s="197"/>
      <c r="D39" s="176"/>
      <c r="E39" s="197"/>
      <c r="F39" s="176"/>
      <c r="G39" s="197"/>
      <c r="H39" s="185"/>
      <c r="I39" s="197"/>
      <c r="J39" s="176"/>
      <c r="K39" s="197"/>
      <c r="L39" s="176"/>
      <c r="M39" s="197"/>
      <c r="N39" s="185"/>
      <c r="O39" s="197"/>
      <c r="P39" s="176"/>
      <c r="Q39" s="197"/>
      <c r="R39" s="38"/>
      <c r="S39" s="39"/>
    </row>
    <row r="40" spans="1:20" ht="15" thickBot="1" x14ac:dyDescent="0.25">
      <c r="A40" s="68" t="s">
        <v>39</v>
      </c>
      <c r="B40" s="110">
        <f>B38/$P$38</f>
        <v>0.6964117300790571</v>
      </c>
      <c r="C40" s="111">
        <f>C38/$Q$38</f>
        <v>0.74363648835241325</v>
      </c>
      <c r="D40" s="111">
        <f>D38/$P$38</f>
        <v>5.4498154911480051E-2</v>
      </c>
      <c r="E40" s="111">
        <f>E38/$Q$38</f>
        <v>4.483563041243234E-2</v>
      </c>
      <c r="F40" s="111">
        <f>F38/$P$38</f>
        <v>0.1652034661079709</v>
      </c>
      <c r="G40" s="111">
        <f>G38/$Q$38</f>
        <v>0.12297178555187555</v>
      </c>
      <c r="H40" s="111"/>
      <c r="I40" s="111"/>
      <c r="J40" s="111">
        <f>J38/$P$38</f>
        <v>4.7807731015843076E-2</v>
      </c>
      <c r="K40" s="111">
        <f>K38/$Q$38</f>
        <v>5.8287970156084536E-2</v>
      </c>
      <c r="L40" s="111">
        <f>L38/$P$38</f>
        <v>3.6078917885648813E-2</v>
      </c>
      <c r="M40" s="111">
        <f>M38/$Q$38</f>
        <v>3.0268125527194371E-2</v>
      </c>
      <c r="N40" s="111"/>
      <c r="O40" s="111"/>
      <c r="P40" s="226">
        <f>SUM(B40,D40,F40,H40,J40,L40,N40)</f>
        <v>0.99999999999999989</v>
      </c>
      <c r="Q40" s="213">
        <f>SUM(C40,E40,G40,I40,K40,M40,O40)</f>
        <v>1</v>
      </c>
      <c r="R40" s="69"/>
      <c r="S40" s="70"/>
    </row>
    <row r="41" spans="1:20" ht="15" thickBot="1" x14ac:dyDescent="0.25">
      <c r="B41" s="164"/>
      <c r="C41" s="198"/>
      <c r="D41" s="179"/>
      <c r="E41" s="203"/>
      <c r="F41" s="179"/>
      <c r="G41" s="203"/>
      <c r="H41" s="188"/>
      <c r="I41" s="203"/>
      <c r="J41" s="164"/>
      <c r="K41" s="203"/>
      <c r="L41" s="179"/>
      <c r="M41" s="203"/>
      <c r="N41" s="188"/>
      <c r="O41" s="203"/>
      <c r="P41" s="179"/>
      <c r="Q41" s="203"/>
      <c r="R41" s="9"/>
      <c r="S41" s="10"/>
      <c r="T41" s="11"/>
    </row>
    <row r="42" spans="1:20" x14ac:dyDescent="0.2">
      <c r="A42" s="47"/>
      <c r="B42" s="127"/>
      <c r="C42" s="128"/>
      <c r="D42" s="129"/>
      <c r="E42" s="130"/>
      <c r="F42" s="129"/>
      <c r="G42" s="130"/>
      <c r="H42" s="129"/>
      <c r="I42" s="131"/>
      <c r="J42" s="129"/>
      <c r="K42" s="131"/>
      <c r="L42" s="132"/>
      <c r="M42" s="133"/>
      <c r="N42" s="1"/>
      <c r="O42" s="1"/>
      <c r="P42" s="1"/>
      <c r="Q42" s="1"/>
    </row>
    <row r="43" spans="1:20" ht="14" customHeight="1" x14ac:dyDescent="0.2">
      <c r="A43" s="453" t="s">
        <v>80</v>
      </c>
      <c r="B43" s="455" t="s">
        <v>31</v>
      </c>
      <c r="C43" s="456"/>
      <c r="D43" s="456" t="s">
        <v>32</v>
      </c>
      <c r="E43" s="456"/>
      <c r="F43" s="459" t="s">
        <v>33</v>
      </c>
      <c r="G43" s="459"/>
      <c r="H43" s="456" t="s">
        <v>34</v>
      </c>
      <c r="I43" s="456"/>
      <c r="J43" s="456" t="s">
        <v>35</v>
      </c>
      <c r="K43" s="456"/>
      <c r="L43" s="468" t="s">
        <v>46</v>
      </c>
      <c r="M43" s="468"/>
      <c r="N43" s="1"/>
      <c r="O43" s="1"/>
      <c r="P43" s="1"/>
      <c r="Q43" s="1"/>
    </row>
    <row r="44" spans="1:20" ht="14" customHeight="1" thickBot="1" x14ac:dyDescent="0.25">
      <c r="A44" s="453"/>
      <c r="B44" s="457"/>
      <c r="C44" s="458"/>
      <c r="D44" s="458"/>
      <c r="E44" s="458"/>
      <c r="F44" s="460"/>
      <c r="G44" s="460"/>
      <c r="H44" s="458"/>
      <c r="I44" s="458"/>
      <c r="J44" s="458"/>
      <c r="K44" s="458"/>
      <c r="L44" s="469"/>
      <c r="M44" s="469"/>
      <c r="N44" s="1"/>
      <c r="O44" s="1"/>
      <c r="P44" s="1"/>
      <c r="Q44" s="1"/>
    </row>
    <row r="45" spans="1:20" ht="14" customHeight="1" thickBot="1" x14ac:dyDescent="0.25">
      <c r="A45" s="454"/>
      <c r="B45" s="62" t="s">
        <v>4</v>
      </c>
      <c r="C45" s="54" t="s">
        <v>5</v>
      </c>
      <c r="D45" s="53" t="s">
        <v>4</v>
      </c>
      <c r="E45" s="55" t="s">
        <v>5</v>
      </c>
      <c r="F45" s="53" t="s">
        <v>4</v>
      </c>
      <c r="G45" s="54" t="s">
        <v>5</v>
      </c>
      <c r="H45" s="53" t="s">
        <v>4</v>
      </c>
      <c r="I45" s="54" t="s">
        <v>5</v>
      </c>
      <c r="J45" s="53" t="s">
        <v>4</v>
      </c>
      <c r="K45" s="64" t="s">
        <v>5</v>
      </c>
      <c r="L45" s="65" t="s">
        <v>4</v>
      </c>
      <c r="M45" s="56" t="s">
        <v>5</v>
      </c>
      <c r="N45" s="1"/>
      <c r="O45" s="1"/>
      <c r="P45" s="1"/>
      <c r="Q45" s="1"/>
    </row>
    <row r="46" spans="1:20" x14ac:dyDescent="0.2">
      <c r="A46" s="444" t="s">
        <v>40</v>
      </c>
      <c r="B46" s="445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6"/>
      <c r="N46" s="1"/>
      <c r="O46" s="1"/>
      <c r="P46" s="1"/>
      <c r="Q46" s="1"/>
    </row>
    <row r="47" spans="1:20" x14ac:dyDescent="0.2">
      <c r="A47" s="57" t="s">
        <v>7</v>
      </c>
      <c r="B47" s="219">
        <v>33</v>
      </c>
      <c r="C47" s="73">
        <v>2142088</v>
      </c>
      <c r="D47" s="96"/>
      <c r="E47" s="73"/>
      <c r="F47" s="96"/>
      <c r="G47" s="73"/>
      <c r="H47" s="96"/>
      <c r="I47" s="73"/>
      <c r="J47" s="96">
        <f>SUM(B47,D47,F47,H47)</f>
        <v>33</v>
      </c>
      <c r="K47" s="93">
        <f>SUM(C47,E47,G47,I47)</f>
        <v>2142088</v>
      </c>
      <c r="L47" s="87">
        <f>J47/$J$78</f>
        <v>2.0887794565375629E-2</v>
      </c>
      <c r="M47" s="88">
        <f>K47/$K$78</f>
        <v>2.644952968695655E-2</v>
      </c>
    </row>
    <row r="48" spans="1:20" x14ac:dyDescent="0.2">
      <c r="A48" s="57" t="s">
        <v>8</v>
      </c>
      <c r="B48" s="219">
        <v>1</v>
      </c>
      <c r="C48" s="73">
        <v>187533</v>
      </c>
      <c r="D48" s="96">
        <v>38</v>
      </c>
      <c r="E48" s="73">
        <v>5426717.5999999996</v>
      </c>
      <c r="F48" s="96">
        <v>1</v>
      </c>
      <c r="G48" s="73">
        <v>138000</v>
      </c>
      <c r="H48" s="96"/>
      <c r="I48" s="73"/>
      <c r="J48" s="96">
        <f t="shared" ref="J48:K51" si="9">SUM(B48,D48,F48,H48)</f>
        <v>40</v>
      </c>
      <c r="K48" s="93">
        <f t="shared" si="9"/>
        <v>5752250.5999999996</v>
      </c>
      <c r="L48" s="87">
        <f>J48/$J$78</f>
        <v>2.5318538867121976E-2</v>
      </c>
      <c r="M48" s="88">
        <f>K48/$K$78</f>
        <v>7.1026177734767951E-2</v>
      </c>
    </row>
    <row r="49" spans="1:13" x14ac:dyDescent="0.2">
      <c r="A49" s="57" t="s">
        <v>9</v>
      </c>
      <c r="B49" s="219">
        <v>42</v>
      </c>
      <c r="C49" s="73">
        <v>2118819</v>
      </c>
      <c r="D49" s="96">
        <v>295.86809999999997</v>
      </c>
      <c r="E49" s="73">
        <v>15608524.390000001</v>
      </c>
      <c r="F49" s="96">
        <v>18.75</v>
      </c>
      <c r="G49" s="73">
        <v>980177</v>
      </c>
      <c r="H49" s="96">
        <v>28.331900000000001</v>
      </c>
      <c r="I49" s="73">
        <v>1668124.09</v>
      </c>
      <c r="J49" s="96">
        <f t="shared" si="9"/>
        <v>384.95</v>
      </c>
      <c r="K49" s="93">
        <f t="shared" si="9"/>
        <v>20375644.48</v>
      </c>
      <c r="L49" s="87">
        <f>J49/$J$78</f>
        <v>0.24365928842246512</v>
      </c>
      <c r="M49" s="88">
        <f>K49/$K$78</f>
        <v>0.25158920341490748</v>
      </c>
    </row>
    <row r="50" spans="1:13" x14ac:dyDescent="0.2">
      <c r="A50" s="57" t="s">
        <v>10</v>
      </c>
      <c r="B50" s="219">
        <v>6.5</v>
      </c>
      <c r="C50" s="73">
        <v>199546</v>
      </c>
      <c r="D50" s="96">
        <v>0.6</v>
      </c>
      <c r="E50" s="73">
        <v>16801</v>
      </c>
      <c r="F50" s="96"/>
      <c r="G50" s="73"/>
      <c r="H50" s="96">
        <v>0.3</v>
      </c>
      <c r="I50" s="73">
        <v>14933</v>
      </c>
      <c r="J50" s="96">
        <f t="shared" si="9"/>
        <v>7.3999999999999995</v>
      </c>
      <c r="K50" s="93">
        <f t="shared" si="9"/>
        <v>231280</v>
      </c>
      <c r="L50" s="87">
        <f>J50/$J$78</f>
        <v>4.683929690417565E-3</v>
      </c>
      <c r="M50" s="88">
        <f>K50/$K$78</f>
        <v>2.8557403925512448E-3</v>
      </c>
    </row>
    <row r="51" spans="1:13" x14ac:dyDescent="0.2">
      <c r="A51" s="57" t="s">
        <v>44</v>
      </c>
      <c r="B51" s="219">
        <v>0</v>
      </c>
      <c r="C51" s="73">
        <v>6000</v>
      </c>
      <c r="D51" s="96">
        <v>0</v>
      </c>
      <c r="E51" s="73">
        <v>65790</v>
      </c>
      <c r="F51" s="96"/>
      <c r="G51" s="73"/>
      <c r="H51" s="96">
        <v>0</v>
      </c>
      <c r="I51" s="73">
        <v>16873.68</v>
      </c>
      <c r="J51" s="96">
        <f t="shared" si="9"/>
        <v>0</v>
      </c>
      <c r="K51" s="93">
        <f t="shared" si="9"/>
        <v>88663.679999999993</v>
      </c>
      <c r="L51" s="87">
        <f>J51/$J$78</f>
        <v>0</v>
      </c>
      <c r="M51" s="88">
        <f>K51/$K$78</f>
        <v>1.0947788495686524E-3</v>
      </c>
    </row>
    <row r="52" spans="1:13" x14ac:dyDescent="0.2">
      <c r="A52" s="138" t="s">
        <v>70</v>
      </c>
      <c r="B52" s="219"/>
      <c r="C52" s="73"/>
      <c r="D52" s="96"/>
      <c r="E52" s="73"/>
      <c r="F52" s="96"/>
      <c r="G52" s="73"/>
      <c r="H52" s="96"/>
      <c r="I52" s="73"/>
      <c r="J52" s="96"/>
      <c r="K52" s="93"/>
      <c r="L52" s="87"/>
      <c r="M52" s="88"/>
    </row>
    <row r="53" spans="1:13" x14ac:dyDescent="0.2">
      <c r="A53" s="138" t="s">
        <v>69</v>
      </c>
      <c r="B53" s="219"/>
      <c r="C53" s="73"/>
      <c r="D53" s="96"/>
      <c r="E53" s="73"/>
      <c r="F53" s="96"/>
      <c r="G53" s="73"/>
      <c r="H53" s="96"/>
      <c r="I53" s="73"/>
      <c r="J53" s="96"/>
      <c r="K53" s="93"/>
      <c r="L53" s="87"/>
      <c r="M53" s="88"/>
    </row>
    <row r="54" spans="1:13" x14ac:dyDescent="0.2">
      <c r="A54" s="61" t="s">
        <v>38</v>
      </c>
      <c r="B54" s="220">
        <f t="shared" ref="B54:M54" si="10">SUM(B47:B53)</f>
        <v>82.5</v>
      </c>
      <c r="C54" s="74">
        <f t="shared" si="10"/>
        <v>4653986</v>
      </c>
      <c r="D54" s="97">
        <f t="shared" si="10"/>
        <v>334.46809999999999</v>
      </c>
      <c r="E54" s="74">
        <f t="shared" si="10"/>
        <v>21117832.990000002</v>
      </c>
      <c r="F54" s="97">
        <f t="shared" si="10"/>
        <v>19.75</v>
      </c>
      <c r="G54" s="74">
        <f t="shared" si="10"/>
        <v>1118177</v>
      </c>
      <c r="H54" s="97">
        <f t="shared" si="10"/>
        <v>28.631900000000002</v>
      </c>
      <c r="I54" s="74">
        <f t="shared" si="10"/>
        <v>1699930.77</v>
      </c>
      <c r="J54" s="97">
        <f t="shared" si="10"/>
        <v>465.34999999999997</v>
      </c>
      <c r="K54" s="274">
        <f t="shared" si="10"/>
        <v>28589926.759999998</v>
      </c>
      <c r="L54" s="89">
        <f t="shared" si="10"/>
        <v>0.29454955154538032</v>
      </c>
      <c r="M54" s="90">
        <f t="shared" si="10"/>
        <v>0.35301543007875191</v>
      </c>
    </row>
    <row r="55" spans="1:13" x14ac:dyDescent="0.2">
      <c r="A55" s="28"/>
      <c r="B55" s="221"/>
      <c r="C55" s="199"/>
      <c r="D55" s="180"/>
      <c r="E55" s="204"/>
      <c r="F55" s="180"/>
      <c r="G55" s="204"/>
      <c r="H55" s="180"/>
      <c r="I55" s="204"/>
      <c r="J55" s="180"/>
      <c r="K55" s="204"/>
      <c r="L55" s="190"/>
      <c r="M55" s="209"/>
    </row>
    <row r="56" spans="1:13" x14ac:dyDescent="0.2">
      <c r="A56" s="447" t="s">
        <v>11</v>
      </c>
      <c r="B56" s="448"/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9"/>
    </row>
    <row r="57" spans="1:13" x14ac:dyDescent="0.2">
      <c r="A57" s="58" t="s">
        <v>12</v>
      </c>
      <c r="B57" s="219"/>
      <c r="C57" s="73"/>
      <c r="D57" s="96">
        <v>334.75</v>
      </c>
      <c r="E57" s="73">
        <v>25694577.079999998</v>
      </c>
      <c r="F57" s="96"/>
      <c r="G57" s="73"/>
      <c r="H57" s="96"/>
      <c r="I57" s="73"/>
      <c r="J57" s="96">
        <f>SUM(B57,D57,F57,H57)</f>
        <v>334.75</v>
      </c>
      <c r="K57" s="93">
        <f>SUM(C57,E57,G57,I57)</f>
        <v>25694577.079999998</v>
      </c>
      <c r="L57" s="87">
        <f>J57/$J$78</f>
        <v>0.21188452214422704</v>
      </c>
      <c r="M57" s="88">
        <f>K57/$K$78</f>
        <v>0.31726496729884734</v>
      </c>
    </row>
    <row r="58" spans="1:13" x14ac:dyDescent="0.2">
      <c r="A58" s="57" t="s">
        <v>13</v>
      </c>
      <c r="B58" s="219"/>
      <c r="C58" s="73"/>
      <c r="D58" s="96">
        <v>85</v>
      </c>
      <c r="E58" s="73">
        <v>3791389.5999999996</v>
      </c>
      <c r="F58" s="96"/>
      <c r="G58" s="73"/>
      <c r="H58" s="96"/>
      <c r="I58" s="73"/>
      <c r="J58" s="96">
        <f t="shared" ref="J58:K65" si="11">SUM(B58,D58,F58,H58)</f>
        <v>85</v>
      </c>
      <c r="K58" s="93">
        <f t="shared" si="11"/>
        <v>3791389.5999999996</v>
      </c>
      <c r="L58" s="87">
        <f>J58/$J$78</f>
        <v>5.3801895092634201E-2</v>
      </c>
      <c r="M58" s="88">
        <f>K58/$K$78</f>
        <v>4.6814356730451E-2</v>
      </c>
    </row>
    <row r="59" spans="1:13" x14ac:dyDescent="0.2">
      <c r="A59" s="57" t="s">
        <v>14</v>
      </c>
      <c r="B59" s="219"/>
      <c r="C59" s="73"/>
      <c r="D59" s="96">
        <v>54.770000000000053</v>
      </c>
      <c r="E59" s="73">
        <v>973634.89999999979</v>
      </c>
      <c r="F59" s="96">
        <v>9.19</v>
      </c>
      <c r="G59" s="73">
        <v>297097.40000000002</v>
      </c>
      <c r="H59" s="96">
        <v>0.60000000000000009</v>
      </c>
      <c r="I59" s="73">
        <v>12240</v>
      </c>
      <c r="J59" s="96">
        <f t="shared" si="11"/>
        <v>64.560000000000045</v>
      </c>
      <c r="K59" s="93">
        <f t="shared" si="11"/>
        <v>1282972.2999999998</v>
      </c>
      <c r="L59" s="87">
        <f>J59/$J$78</f>
        <v>4.0864121731534898E-2</v>
      </c>
      <c r="M59" s="88">
        <f>K59/$K$78</f>
        <v>1.5841559233977745E-2</v>
      </c>
    </row>
    <row r="60" spans="1:13" x14ac:dyDescent="0.2">
      <c r="A60" s="57" t="s">
        <v>15</v>
      </c>
      <c r="B60" s="219"/>
      <c r="C60" s="73"/>
      <c r="D60" s="96">
        <v>42</v>
      </c>
      <c r="E60" s="73">
        <v>3605234.6</v>
      </c>
      <c r="F60" s="96"/>
      <c r="G60" s="73"/>
      <c r="H60" s="96"/>
      <c r="I60" s="73"/>
      <c r="J60" s="96">
        <f t="shared" si="11"/>
        <v>42</v>
      </c>
      <c r="K60" s="93">
        <f t="shared" si="11"/>
        <v>3605234.6</v>
      </c>
      <c r="L60" s="87">
        <f>J60/$J$78</f>
        <v>2.6584465810478075E-2</v>
      </c>
      <c r="M60" s="88">
        <f>K60/$K$78</f>
        <v>4.4515799342110564E-2</v>
      </c>
    </row>
    <row r="61" spans="1:13" x14ac:dyDescent="0.2">
      <c r="A61" s="6" t="s">
        <v>16</v>
      </c>
      <c r="B61" s="219"/>
      <c r="C61" s="73"/>
      <c r="D61" s="181"/>
      <c r="E61" s="77"/>
      <c r="F61" s="96"/>
      <c r="G61" s="73"/>
      <c r="H61" s="96"/>
      <c r="I61" s="73"/>
      <c r="J61" s="96"/>
      <c r="K61" s="93"/>
      <c r="L61" s="87"/>
      <c r="M61" s="88"/>
    </row>
    <row r="62" spans="1:13" x14ac:dyDescent="0.2">
      <c r="A62" s="58" t="s">
        <v>17</v>
      </c>
      <c r="B62" s="219"/>
      <c r="C62" s="73"/>
      <c r="D62" s="96"/>
      <c r="E62" s="73"/>
      <c r="F62" s="96"/>
      <c r="G62" s="73"/>
      <c r="H62" s="96"/>
      <c r="I62" s="73"/>
      <c r="J62" s="96"/>
      <c r="K62" s="93"/>
      <c r="L62" s="87"/>
      <c r="M62" s="88"/>
    </row>
    <row r="63" spans="1:13" x14ac:dyDescent="0.2">
      <c r="A63" s="148" t="s">
        <v>90</v>
      </c>
      <c r="B63" s="219"/>
      <c r="C63" s="73"/>
      <c r="D63" s="96">
        <v>2.5</v>
      </c>
      <c r="E63" s="73">
        <v>147530</v>
      </c>
      <c r="F63" s="96">
        <v>0.5</v>
      </c>
      <c r="G63" s="73">
        <v>30000</v>
      </c>
      <c r="H63" s="96"/>
      <c r="I63" s="73"/>
      <c r="J63" s="96">
        <f t="shared" si="11"/>
        <v>3</v>
      </c>
      <c r="K63" s="93">
        <f t="shared" si="11"/>
        <v>177530</v>
      </c>
      <c r="L63" s="87">
        <f>J63/$J$78</f>
        <v>1.8988904150341482E-3</v>
      </c>
      <c r="M63" s="88">
        <f>K63/$K$78</f>
        <v>2.1920598058181532E-3</v>
      </c>
    </row>
    <row r="64" spans="1:13" x14ac:dyDescent="0.2">
      <c r="A64" s="58" t="s">
        <v>18</v>
      </c>
      <c r="B64" s="219"/>
      <c r="C64" s="73"/>
      <c r="D64" s="96">
        <v>29</v>
      </c>
      <c r="E64" s="73">
        <v>1154818.8</v>
      </c>
      <c r="F64" s="96">
        <v>2</v>
      </c>
      <c r="G64" s="73">
        <v>95900</v>
      </c>
      <c r="H64" s="96"/>
      <c r="I64" s="73"/>
      <c r="J64" s="96">
        <f t="shared" si="11"/>
        <v>31</v>
      </c>
      <c r="K64" s="93">
        <f t="shared" si="11"/>
        <v>1250718.8</v>
      </c>
      <c r="L64" s="87">
        <f>J64/$J$78</f>
        <v>1.9621867622019531E-2</v>
      </c>
      <c r="M64" s="88">
        <f>K64/$K$78</f>
        <v>1.5443307665527595E-2</v>
      </c>
    </row>
    <row r="65" spans="1:13" x14ac:dyDescent="0.2">
      <c r="A65" s="14" t="s">
        <v>45</v>
      </c>
      <c r="B65" s="219"/>
      <c r="C65" s="73"/>
      <c r="D65" s="96">
        <v>0</v>
      </c>
      <c r="E65" s="73">
        <v>156200</v>
      </c>
      <c r="F65" s="96">
        <v>0</v>
      </c>
      <c r="G65" s="73">
        <v>7000</v>
      </c>
      <c r="H65" s="96"/>
      <c r="I65" s="73"/>
      <c r="J65" s="96">
        <f t="shared" si="11"/>
        <v>0</v>
      </c>
      <c r="K65" s="93">
        <f t="shared" si="11"/>
        <v>163200</v>
      </c>
      <c r="L65" s="87">
        <f>J65/$J$78</f>
        <v>0</v>
      </c>
      <c r="M65" s="88">
        <f>K65/$K$78</f>
        <v>2.0151194745086612E-3</v>
      </c>
    </row>
    <row r="66" spans="1:13" x14ac:dyDescent="0.2">
      <c r="A66" s="153" t="s">
        <v>71</v>
      </c>
      <c r="B66" s="219"/>
      <c r="C66" s="73"/>
      <c r="D66" s="96"/>
      <c r="E66" s="73"/>
      <c r="F66" s="96"/>
      <c r="G66" s="73"/>
      <c r="H66" s="96"/>
      <c r="I66" s="73"/>
      <c r="J66" s="96"/>
      <c r="K66" s="93"/>
      <c r="L66" s="87"/>
      <c r="M66" s="88"/>
    </row>
    <row r="67" spans="1:13" x14ac:dyDescent="0.2">
      <c r="A67" s="61" t="s">
        <v>38</v>
      </c>
      <c r="B67" s="220"/>
      <c r="C67" s="74"/>
      <c r="D67" s="97">
        <f t="shared" ref="D67:M67" si="12">SUM(D57:D66)</f>
        <v>548.02</v>
      </c>
      <c r="E67" s="74">
        <f t="shared" si="12"/>
        <v>35523384.979999997</v>
      </c>
      <c r="F67" s="97">
        <f t="shared" si="12"/>
        <v>11.69</v>
      </c>
      <c r="G67" s="74">
        <f t="shared" si="12"/>
        <v>429997.4</v>
      </c>
      <c r="H67" s="97">
        <f t="shared" si="12"/>
        <v>0.60000000000000009</v>
      </c>
      <c r="I67" s="74">
        <f t="shared" si="12"/>
        <v>12240</v>
      </c>
      <c r="J67" s="97">
        <f t="shared" si="12"/>
        <v>560.31000000000006</v>
      </c>
      <c r="K67" s="74">
        <f t="shared" si="12"/>
        <v>35965622.379999995</v>
      </c>
      <c r="L67" s="89">
        <f t="shared" si="12"/>
        <v>0.35465576281592792</v>
      </c>
      <c r="M67" s="90">
        <f t="shared" si="12"/>
        <v>0.44408716955124106</v>
      </c>
    </row>
    <row r="68" spans="1:13" x14ac:dyDescent="0.2">
      <c r="A68" s="28"/>
      <c r="B68" s="222"/>
      <c r="C68" s="199"/>
      <c r="D68" s="180"/>
      <c r="E68" s="204"/>
      <c r="F68" s="180"/>
      <c r="G68" s="204"/>
      <c r="H68" s="180"/>
      <c r="I68" s="204"/>
      <c r="J68" s="180"/>
      <c r="K68" s="204"/>
      <c r="L68" s="190"/>
      <c r="M68" s="209"/>
    </row>
    <row r="69" spans="1:13" x14ac:dyDescent="0.2">
      <c r="A69" s="447" t="s">
        <v>41</v>
      </c>
      <c r="B69" s="448"/>
      <c r="C69" s="448"/>
      <c r="D69" s="448"/>
      <c r="E69" s="448"/>
      <c r="F69" s="448"/>
      <c r="G69" s="448"/>
      <c r="H69" s="448"/>
      <c r="I69" s="448"/>
      <c r="J69" s="448"/>
      <c r="K69" s="448"/>
      <c r="L69" s="448"/>
      <c r="M69" s="449"/>
    </row>
    <row r="70" spans="1:13" x14ac:dyDescent="0.2">
      <c r="A70" s="2" t="s">
        <v>20</v>
      </c>
      <c r="B70" s="219">
        <v>22.67</v>
      </c>
      <c r="C70" s="73">
        <v>668362.5</v>
      </c>
      <c r="D70" s="96">
        <v>223.63</v>
      </c>
      <c r="E70" s="73">
        <v>6856285.1500000004</v>
      </c>
      <c r="F70" s="96">
        <v>13.5</v>
      </c>
      <c r="G70" s="73">
        <v>373122.75</v>
      </c>
      <c r="H70" s="96">
        <v>9.9499999999999993</v>
      </c>
      <c r="I70" s="73">
        <v>280002.43</v>
      </c>
      <c r="J70" s="96">
        <f>SUM(B70,D70,F70,H70)</f>
        <v>269.75</v>
      </c>
      <c r="K70" s="93">
        <f>SUM(C70,E70,G70,I70)</f>
        <v>8177772.8300000001</v>
      </c>
      <c r="L70" s="87">
        <f>J70/$J$78</f>
        <v>0.17074189648515384</v>
      </c>
      <c r="M70" s="88">
        <f t="shared" ref="M70:M75" si="13">K70/$K$78</f>
        <v>0.10097542455784808</v>
      </c>
    </row>
    <row r="71" spans="1:13" x14ac:dyDescent="0.2">
      <c r="A71" s="2" t="s">
        <v>21</v>
      </c>
      <c r="B71" s="219"/>
      <c r="C71" s="73"/>
      <c r="D71" s="96"/>
      <c r="E71" s="73"/>
      <c r="F71" s="96"/>
      <c r="G71" s="73"/>
      <c r="H71" s="96"/>
      <c r="I71" s="73"/>
      <c r="J71" s="96"/>
      <c r="K71" s="93"/>
      <c r="L71" s="87"/>
      <c r="M71" s="88"/>
    </row>
    <row r="72" spans="1:13" x14ac:dyDescent="0.2">
      <c r="A72" s="2" t="s">
        <v>22</v>
      </c>
      <c r="B72" s="219">
        <v>2</v>
      </c>
      <c r="C72" s="73">
        <v>84552</v>
      </c>
      <c r="D72" s="96">
        <v>25</v>
      </c>
      <c r="E72" s="73">
        <v>1086779.2000000002</v>
      </c>
      <c r="F72" s="96"/>
      <c r="G72" s="73"/>
      <c r="H72" s="96"/>
      <c r="I72" s="73"/>
      <c r="J72" s="96">
        <f t="shared" ref="J72:K75" si="14">SUM(B72,D72,F72,H72)</f>
        <v>27</v>
      </c>
      <c r="K72" s="93">
        <f t="shared" si="14"/>
        <v>1171331.2000000002</v>
      </c>
      <c r="L72" s="87">
        <f t="shared" ref="L72:L75" si="15">J72/$J$78</f>
        <v>1.7090013735307334E-2</v>
      </c>
      <c r="M72" s="88">
        <f t="shared" si="13"/>
        <v>1.4463065638600489E-2</v>
      </c>
    </row>
    <row r="73" spans="1:13" x14ac:dyDescent="0.2">
      <c r="A73" s="2" t="s">
        <v>23</v>
      </c>
      <c r="B73" s="219">
        <v>68.37</v>
      </c>
      <c r="C73" s="73">
        <v>1565826.01</v>
      </c>
      <c r="D73" s="96">
        <v>97.63</v>
      </c>
      <c r="E73" s="73">
        <v>2298898.48</v>
      </c>
      <c r="F73" s="96">
        <v>6</v>
      </c>
      <c r="G73" s="73">
        <v>132990</v>
      </c>
      <c r="H73" s="96">
        <v>1</v>
      </c>
      <c r="I73" s="73">
        <v>28626</v>
      </c>
      <c r="J73" s="96">
        <f t="shared" si="14"/>
        <v>173</v>
      </c>
      <c r="K73" s="93">
        <f t="shared" si="14"/>
        <v>4026340.49</v>
      </c>
      <c r="L73" s="87">
        <f t="shared" si="15"/>
        <v>0.10950268060030255</v>
      </c>
      <c r="M73" s="88">
        <f t="shared" si="13"/>
        <v>4.9715423605402854E-2</v>
      </c>
    </row>
    <row r="74" spans="1:13" x14ac:dyDescent="0.2">
      <c r="A74" s="2" t="s">
        <v>24</v>
      </c>
      <c r="B74" s="219">
        <v>20</v>
      </c>
      <c r="C74" s="73">
        <v>680121</v>
      </c>
      <c r="D74" s="96">
        <v>35</v>
      </c>
      <c r="E74" s="73">
        <v>1267617</v>
      </c>
      <c r="F74" s="96"/>
      <c r="G74" s="73"/>
      <c r="H74" s="96"/>
      <c r="I74" s="73"/>
      <c r="J74" s="96">
        <f t="shared" si="14"/>
        <v>55</v>
      </c>
      <c r="K74" s="93">
        <f t="shared" si="14"/>
        <v>1947738</v>
      </c>
      <c r="L74" s="87">
        <f t="shared" si="15"/>
        <v>3.4812990942292718E-2</v>
      </c>
      <c r="M74" s="88">
        <f t="shared" si="13"/>
        <v>2.404978416078769E-2</v>
      </c>
    </row>
    <row r="75" spans="1:13" x14ac:dyDescent="0.2">
      <c r="A75" s="27" t="s">
        <v>25</v>
      </c>
      <c r="B75" s="219">
        <v>8</v>
      </c>
      <c r="C75" s="73">
        <v>294391.5</v>
      </c>
      <c r="D75" s="96">
        <v>12</v>
      </c>
      <c r="E75" s="73">
        <v>446550</v>
      </c>
      <c r="F75" s="96">
        <v>6.93</v>
      </c>
      <c r="G75" s="73">
        <v>215802.6</v>
      </c>
      <c r="H75" s="96">
        <v>2.5300000000000002</v>
      </c>
      <c r="I75" s="73">
        <v>152278.1</v>
      </c>
      <c r="J75" s="96">
        <f t="shared" si="14"/>
        <v>29.46</v>
      </c>
      <c r="K75" s="93">
        <f t="shared" si="14"/>
        <v>1109022.2</v>
      </c>
      <c r="L75" s="87">
        <f t="shared" si="15"/>
        <v>1.8647103875635337E-2</v>
      </c>
      <c r="M75" s="88">
        <f t="shared" si="13"/>
        <v>1.3693702407367888E-2</v>
      </c>
    </row>
    <row r="76" spans="1:13" x14ac:dyDescent="0.2">
      <c r="A76" s="61" t="s">
        <v>38</v>
      </c>
      <c r="B76" s="220">
        <f>SUM(B70:B75)</f>
        <v>121.04</v>
      </c>
      <c r="C76" s="74">
        <f t="shared" ref="C76:M76" si="16">SUM(C70:C75)</f>
        <v>3293253.01</v>
      </c>
      <c r="D76" s="97">
        <f>SUM(D70:D75)</f>
        <v>393.26</v>
      </c>
      <c r="E76" s="74">
        <f t="shared" si="16"/>
        <v>11956129.83</v>
      </c>
      <c r="F76" s="97">
        <f>SUM(F70:F75)</f>
        <v>26.43</v>
      </c>
      <c r="G76" s="74">
        <f t="shared" si="16"/>
        <v>721915.35</v>
      </c>
      <c r="H76" s="97">
        <f>SUM(H70:H75)</f>
        <v>13.48</v>
      </c>
      <c r="I76" s="74">
        <f t="shared" si="16"/>
        <v>460906.53</v>
      </c>
      <c r="J76" s="97">
        <f>SUM(J70:J75)</f>
        <v>554.21</v>
      </c>
      <c r="K76" s="94">
        <f>SUM(K70:K75)</f>
        <v>16432204.720000001</v>
      </c>
      <c r="L76" s="91">
        <f t="shared" si="16"/>
        <v>0.35079468563869182</v>
      </c>
      <c r="M76" s="92">
        <f t="shared" si="16"/>
        <v>0.202897400370007</v>
      </c>
    </row>
    <row r="77" spans="1:13" x14ac:dyDescent="0.2">
      <c r="A77" s="17"/>
      <c r="B77" s="223"/>
      <c r="C77" s="75"/>
      <c r="D77" s="182"/>
      <c r="E77" s="205"/>
      <c r="F77" s="182"/>
      <c r="G77" s="205"/>
      <c r="H77" s="182"/>
      <c r="I77" s="205"/>
      <c r="J77" s="182"/>
      <c r="K77" s="205"/>
      <c r="L77" s="227"/>
      <c r="M77" s="228"/>
    </row>
    <row r="78" spans="1:13" x14ac:dyDescent="0.2">
      <c r="A78" s="63" t="s">
        <v>26</v>
      </c>
      <c r="B78" s="85">
        <f t="shared" ref="B78:J78" si="17">SUM(B54,B67,B76)</f>
        <v>203.54000000000002</v>
      </c>
      <c r="C78" s="76">
        <f t="shared" si="17"/>
        <v>7947239.0099999998</v>
      </c>
      <c r="D78" s="98">
        <f t="shared" si="17"/>
        <v>1275.7481</v>
      </c>
      <c r="E78" s="76">
        <f t="shared" si="17"/>
        <v>68597347.799999997</v>
      </c>
      <c r="F78" s="98">
        <f t="shared" si="17"/>
        <v>57.87</v>
      </c>
      <c r="G78" s="76">
        <f t="shared" si="17"/>
        <v>2270089.75</v>
      </c>
      <c r="H78" s="98">
        <f t="shared" si="17"/>
        <v>42.7119</v>
      </c>
      <c r="I78" s="76">
        <f t="shared" si="17"/>
        <v>2173077.2999999998</v>
      </c>
      <c r="J78" s="98">
        <f t="shared" si="17"/>
        <v>1579.8700000000001</v>
      </c>
      <c r="K78" s="95">
        <f>SUM(K54,K67,K76)</f>
        <v>80987753.859999999</v>
      </c>
      <c r="L78" s="229">
        <f t="shared" ref="L78:M78" si="18">SUM(L54,L67,L76)</f>
        <v>1</v>
      </c>
      <c r="M78" s="214">
        <f t="shared" si="18"/>
        <v>1</v>
      </c>
    </row>
    <row r="79" spans="1:13" x14ac:dyDescent="0.2">
      <c r="A79" s="50"/>
      <c r="B79" s="221"/>
      <c r="C79" s="199"/>
      <c r="D79" s="183"/>
      <c r="E79" s="120"/>
      <c r="F79" s="183"/>
      <c r="G79" s="120"/>
      <c r="H79" s="183"/>
      <c r="I79" s="207"/>
      <c r="J79" s="183"/>
      <c r="K79" s="207"/>
      <c r="L79" s="190"/>
      <c r="M79" s="209"/>
    </row>
    <row r="80" spans="1:13" ht="15" thickBot="1" x14ac:dyDescent="0.25">
      <c r="A80" s="68" t="s">
        <v>39</v>
      </c>
      <c r="B80" s="84">
        <f>B78/$J$78</f>
        <v>0.12883338502535019</v>
      </c>
      <c r="C80" s="86">
        <f>C78/$K$78</f>
        <v>9.8128897657021652E-2</v>
      </c>
      <c r="D80" s="86">
        <f>D78/$J$78</f>
        <v>0.80750194636267536</v>
      </c>
      <c r="E80" s="86">
        <f>E78/$K$78</f>
        <v>0.84700889369745014</v>
      </c>
      <c r="F80" s="100">
        <f>F78/$J$78</f>
        <v>3.6629596106008716E-2</v>
      </c>
      <c r="G80" s="86">
        <f>G78/$K$78</f>
        <v>2.8030037157521434E-2</v>
      </c>
      <c r="H80" s="101">
        <f>H78/$J$78</f>
        <v>2.7035072505965679E-2</v>
      </c>
      <c r="I80" s="86">
        <f>I78/$K$78</f>
        <v>2.6832171488006741E-2</v>
      </c>
      <c r="J80" s="86">
        <f>J78/$J$78</f>
        <v>1</v>
      </c>
      <c r="K80" s="86">
        <f>K78/$K$78</f>
        <v>1</v>
      </c>
      <c r="L80" s="191"/>
      <c r="M80" s="211"/>
    </row>
    <row r="81" spans="1:19" ht="4" customHeight="1" x14ac:dyDescent="0.2">
      <c r="A81" s="18"/>
      <c r="B81" s="171"/>
      <c r="C81" s="200"/>
      <c r="D81" s="171"/>
      <c r="E81" s="203"/>
      <c r="F81" s="171"/>
      <c r="G81" s="203"/>
      <c r="H81" s="171"/>
      <c r="I81" s="200"/>
      <c r="J81" s="189"/>
      <c r="K81" s="208"/>
      <c r="L81" s="192"/>
      <c r="M81" s="212"/>
    </row>
    <row r="82" spans="1:19" x14ac:dyDescent="0.2">
      <c r="A82" s="286" t="s">
        <v>82</v>
      </c>
      <c r="B82" s="238"/>
      <c r="D82" s="238"/>
      <c r="E82" s="201"/>
      <c r="F82" s="238"/>
      <c r="G82" s="201"/>
      <c r="H82" s="238"/>
      <c r="I82" s="201"/>
      <c r="J82" s="248"/>
      <c r="K82" s="208"/>
      <c r="L82" s="251"/>
      <c r="M82" s="212"/>
      <c r="N82" s="239"/>
      <c r="P82" s="239"/>
      <c r="R82" s="258"/>
      <c r="S82" s="258"/>
    </row>
    <row r="83" spans="1:19" x14ac:dyDescent="0.2">
      <c r="A83" s="286" t="s">
        <v>83</v>
      </c>
      <c r="B83" s="238"/>
      <c r="D83" s="238"/>
      <c r="E83" s="201"/>
      <c r="F83" s="238"/>
      <c r="G83" s="201"/>
      <c r="H83" s="238"/>
      <c r="I83" s="201"/>
      <c r="J83" s="248"/>
      <c r="K83" s="208"/>
      <c r="L83" s="251"/>
      <c r="M83" s="212"/>
      <c r="N83" s="239"/>
      <c r="P83" s="239"/>
      <c r="R83" s="258"/>
      <c r="S83" s="258"/>
    </row>
    <row r="84" spans="1:19" x14ac:dyDescent="0.2">
      <c r="A84" s="286" t="s">
        <v>81</v>
      </c>
      <c r="B84" s="238"/>
      <c r="D84" s="238"/>
      <c r="E84" s="201"/>
      <c r="F84" s="238"/>
      <c r="G84" s="201"/>
      <c r="H84" s="238"/>
      <c r="I84" s="201"/>
      <c r="J84" s="248"/>
      <c r="K84" s="208"/>
      <c r="L84" s="251"/>
      <c r="M84" s="212"/>
      <c r="N84" s="239"/>
      <c r="P84" s="239"/>
      <c r="R84" s="258"/>
      <c r="S84" s="258"/>
    </row>
    <row r="85" spans="1:19" ht="5" customHeight="1" x14ac:dyDescent="0.2">
      <c r="A85" s="285"/>
      <c r="B85" s="238"/>
      <c r="D85" s="238"/>
      <c r="E85" s="201"/>
      <c r="F85" s="238"/>
      <c r="G85" s="201"/>
      <c r="H85" s="238"/>
      <c r="I85" s="201"/>
      <c r="J85" s="248"/>
      <c r="K85" s="208"/>
      <c r="L85" s="251"/>
      <c r="M85" s="212"/>
      <c r="N85" s="239"/>
      <c r="P85" s="239"/>
      <c r="R85" s="258"/>
      <c r="S85" s="258"/>
    </row>
    <row r="86" spans="1:19" x14ac:dyDescent="0.2">
      <c r="A86" s="12" t="s">
        <v>27</v>
      </c>
      <c r="B86" s="172"/>
      <c r="D86" s="172"/>
      <c r="E86" s="201"/>
      <c r="F86" s="172"/>
      <c r="G86" s="201"/>
      <c r="H86" s="172"/>
      <c r="I86" s="201"/>
      <c r="J86" s="189"/>
      <c r="K86" s="208"/>
      <c r="L86" s="192"/>
      <c r="M86" s="212"/>
    </row>
    <row r="87" spans="1:19" x14ac:dyDescent="0.2">
      <c r="A87" s="12" t="s">
        <v>49</v>
      </c>
      <c r="B87" s="172"/>
      <c r="D87" s="172"/>
      <c r="E87" s="201"/>
      <c r="F87" s="184"/>
      <c r="G87" s="206"/>
      <c r="H87" s="189"/>
      <c r="I87" s="208"/>
      <c r="J87" s="172"/>
      <c r="K87" s="201"/>
      <c r="L87" s="172"/>
      <c r="M87" s="212"/>
    </row>
    <row r="88" spans="1:19" x14ac:dyDescent="0.2">
      <c r="A88" s="13" t="s">
        <v>28</v>
      </c>
      <c r="B88" s="172"/>
      <c r="D88" s="172"/>
      <c r="E88" s="201"/>
      <c r="F88" s="172"/>
      <c r="G88" s="201"/>
      <c r="H88" s="172"/>
      <c r="I88" s="201"/>
      <c r="J88" s="171"/>
      <c r="K88" s="200"/>
      <c r="L88" s="193"/>
      <c r="M88" s="212"/>
    </row>
    <row r="89" spans="1:19" x14ac:dyDescent="0.2">
      <c r="A89" s="12" t="s">
        <v>29</v>
      </c>
    </row>
    <row r="90" spans="1:19" x14ac:dyDescent="0.2">
      <c r="A90" s="12" t="s">
        <v>50</v>
      </c>
    </row>
    <row r="91" spans="1:19" x14ac:dyDescent="0.2">
      <c r="A91" s="12" t="s">
        <v>51</v>
      </c>
    </row>
    <row r="92" spans="1:19" x14ac:dyDescent="0.2">
      <c r="A92" s="12" t="s">
        <v>52</v>
      </c>
    </row>
    <row r="93" spans="1:19" x14ac:dyDescent="0.2">
      <c r="A93" s="13"/>
    </row>
    <row r="94" spans="1:19" x14ac:dyDescent="0.2">
      <c r="A94" s="12"/>
    </row>
    <row r="95" spans="1:19" x14ac:dyDescent="0.2">
      <c r="A95" s="12"/>
    </row>
  </sheetData>
  <mergeCells count="24">
    <mergeCell ref="A46:M46"/>
    <mergeCell ref="A56:M56"/>
    <mergeCell ref="A1:S1"/>
    <mergeCell ref="N3:O4"/>
    <mergeCell ref="B3:C4"/>
    <mergeCell ref="D3:E4"/>
    <mergeCell ref="F3:G4"/>
    <mergeCell ref="A3:A5"/>
    <mergeCell ref="A69:M69"/>
    <mergeCell ref="A29:S29"/>
    <mergeCell ref="L43:M44"/>
    <mergeCell ref="H3:I4"/>
    <mergeCell ref="J3:K4"/>
    <mergeCell ref="L3:M4"/>
    <mergeCell ref="P3:Q4"/>
    <mergeCell ref="R3:S4"/>
    <mergeCell ref="B43:C44"/>
    <mergeCell ref="D43:E44"/>
    <mergeCell ref="F43:G44"/>
    <mergeCell ref="H43:I44"/>
    <mergeCell ref="J43:K44"/>
    <mergeCell ref="A43:A45"/>
    <mergeCell ref="A16:S16"/>
    <mergeCell ref="A6:S6"/>
  </mergeCells>
  <pageMargins left="0.25" right="0.25" top="0.35" bottom="0.25" header="0.3" footer="0.2"/>
  <pageSetup paperSize="17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95"/>
  <sheetViews>
    <sheetView workbookViewId="0">
      <selection sqref="A1:S1"/>
    </sheetView>
  </sheetViews>
  <sheetFormatPr baseColWidth="10" defaultColWidth="9.1640625" defaultRowHeight="14" x14ac:dyDescent="0.2"/>
  <cols>
    <col min="1" max="1" width="24.6640625" style="1" customWidth="1"/>
    <col min="2" max="2" width="6.83203125" style="239" bestFit="1" customWidth="1"/>
    <col min="3" max="3" width="9.83203125" style="202" bestFit="1" customWidth="1"/>
    <col min="4" max="4" width="6.83203125" style="239" bestFit="1" customWidth="1"/>
    <col min="5" max="5" width="9.83203125" style="202" bestFit="1" customWidth="1"/>
    <col min="6" max="6" width="5.6640625" style="239" bestFit="1" customWidth="1"/>
    <col min="7" max="7" width="9.83203125" style="202" bestFit="1" customWidth="1"/>
    <col min="8" max="8" width="4.6640625" style="239" bestFit="1" customWidth="1"/>
    <col min="9" max="9" width="8.83203125" style="202" bestFit="1" customWidth="1"/>
    <col min="10" max="10" width="6.83203125" style="239" bestFit="1" customWidth="1"/>
    <col min="11" max="11" width="9.83203125" style="202" bestFit="1" customWidth="1"/>
    <col min="12" max="12" width="6.6640625" style="239" customWidth="1"/>
    <col min="13" max="13" width="8.83203125" style="202" bestFit="1" customWidth="1"/>
    <col min="14" max="14" width="4.6640625" style="239" bestFit="1" customWidth="1"/>
    <col min="15" max="15" width="8.83203125" style="202" bestFit="1" customWidth="1"/>
    <col min="16" max="16" width="6.83203125" style="239" bestFit="1" customWidth="1"/>
    <col min="17" max="17" width="9.83203125" style="202" bestFit="1" customWidth="1"/>
    <col min="18" max="18" width="6.6640625" style="258" customWidth="1"/>
    <col min="19" max="19" width="6.6640625" style="258" bestFit="1" customWidth="1"/>
    <col min="20" max="16384" width="9.1640625" style="1"/>
  </cols>
  <sheetData>
    <row r="1" spans="1:21" ht="35" customHeight="1" thickBot="1" x14ac:dyDescent="0.25">
      <c r="A1" s="425" t="s">
        <v>42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</row>
    <row r="2" spans="1:21" x14ac:dyDescent="0.2">
      <c r="A2" s="40"/>
      <c r="B2" s="41"/>
      <c r="C2" s="42"/>
      <c r="D2" s="43"/>
      <c r="E2" s="44"/>
      <c r="F2" s="43"/>
      <c r="G2" s="44"/>
      <c r="H2" s="44"/>
      <c r="I2" s="44"/>
      <c r="J2" s="41"/>
      <c r="K2" s="44"/>
      <c r="L2" s="43"/>
      <c r="M2" s="44"/>
      <c r="N2" s="44"/>
      <c r="O2" s="44"/>
      <c r="P2" s="43"/>
      <c r="Q2" s="44"/>
      <c r="R2" s="45"/>
      <c r="S2" s="46"/>
    </row>
    <row r="3" spans="1:21" ht="14" customHeight="1" x14ac:dyDescent="0.2">
      <c r="A3" s="451" t="s">
        <v>79</v>
      </c>
      <c r="B3" s="490" t="s">
        <v>84</v>
      </c>
      <c r="C3" s="485"/>
      <c r="D3" s="482" t="s">
        <v>47</v>
      </c>
      <c r="E3" s="483"/>
      <c r="F3" s="482" t="s">
        <v>89</v>
      </c>
      <c r="G3" s="483"/>
      <c r="H3" s="482" t="s">
        <v>77</v>
      </c>
      <c r="I3" s="483"/>
      <c r="J3" s="484" t="s">
        <v>85</v>
      </c>
      <c r="K3" s="485"/>
      <c r="L3" s="484" t="s">
        <v>86</v>
      </c>
      <c r="M3" s="485"/>
      <c r="N3" s="486" t="s">
        <v>78</v>
      </c>
      <c r="O3" s="487"/>
      <c r="P3" s="436" t="s">
        <v>87</v>
      </c>
      <c r="Q3" s="437"/>
      <c r="R3" s="440" t="s">
        <v>88</v>
      </c>
      <c r="S3" s="441"/>
    </row>
    <row r="4" spans="1:21" ht="14" customHeight="1" thickBot="1" x14ac:dyDescent="0.25">
      <c r="A4" s="451"/>
      <c r="B4" s="431"/>
      <c r="C4" s="429"/>
      <c r="D4" s="434"/>
      <c r="E4" s="435"/>
      <c r="F4" s="434"/>
      <c r="G4" s="435"/>
      <c r="H4" s="434"/>
      <c r="I4" s="435"/>
      <c r="J4" s="428"/>
      <c r="K4" s="429"/>
      <c r="L4" s="428"/>
      <c r="M4" s="429"/>
      <c r="N4" s="488"/>
      <c r="O4" s="489"/>
      <c r="P4" s="438"/>
      <c r="Q4" s="439"/>
      <c r="R4" s="442"/>
      <c r="S4" s="443"/>
    </row>
    <row r="5" spans="1:21" ht="14" customHeight="1" thickBot="1" x14ac:dyDescent="0.25">
      <c r="A5" s="452"/>
      <c r="B5" s="301" t="s">
        <v>4</v>
      </c>
      <c r="C5" s="302" t="s">
        <v>5</v>
      </c>
      <c r="D5" s="303" t="s">
        <v>4</v>
      </c>
      <c r="E5" s="55" t="s">
        <v>5</v>
      </c>
      <c r="F5" s="303" t="s">
        <v>4</v>
      </c>
      <c r="G5" s="55" t="s">
        <v>5</v>
      </c>
      <c r="H5" s="55" t="s">
        <v>4</v>
      </c>
      <c r="I5" s="55" t="s">
        <v>5</v>
      </c>
      <c r="J5" s="303" t="s">
        <v>4</v>
      </c>
      <c r="K5" s="55" t="s">
        <v>5</v>
      </c>
      <c r="L5" s="303" t="s">
        <v>4</v>
      </c>
      <c r="M5" s="55" t="s">
        <v>5</v>
      </c>
      <c r="N5" s="55" t="s">
        <v>4</v>
      </c>
      <c r="O5" s="55" t="s">
        <v>5</v>
      </c>
      <c r="P5" s="303" t="s">
        <v>4</v>
      </c>
      <c r="Q5" s="304" t="s">
        <v>5</v>
      </c>
      <c r="R5" s="65" t="s">
        <v>4</v>
      </c>
      <c r="S5" s="56" t="s">
        <v>5</v>
      </c>
    </row>
    <row r="6" spans="1:21" x14ac:dyDescent="0.2">
      <c r="A6" s="479" t="s">
        <v>6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1"/>
    </row>
    <row r="7" spans="1:21" x14ac:dyDescent="0.2">
      <c r="A7" s="57" t="s">
        <v>7</v>
      </c>
      <c r="B7" s="102">
        <v>0.6</v>
      </c>
      <c r="C7" s="112">
        <v>15721.2</v>
      </c>
      <c r="D7" s="104"/>
      <c r="E7" s="112"/>
      <c r="F7" s="104"/>
      <c r="G7" s="112"/>
      <c r="H7" s="104"/>
      <c r="I7" s="112"/>
      <c r="J7" s="104">
        <v>34.4</v>
      </c>
      <c r="K7" s="112">
        <v>2287994.7999999998</v>
      </c>
      <c r="L7" s="104"/>
      <c r="M7" s="112"/>
      <c r="N7" s="104"/>
      <c r="O7" s="112"/>
      <c r="P7" s="104">
        <f>SUM(B7,D7,F7,H7,J7,L7,N7)</f>
        <v>35</v>
      </c>
      <c r="Q7" s="114">
        <f>SUM(C7,E7,G7,I7,K7,M7,O7)</f>
        <v>2303716</v>
      </c>
      <c r="R7" s="121">
        <f t="shared" ref="R7:R11" si="0">P7/$P$38</f>
        <v>2.1389027917570351E-2</v>
      </c>
      <c r="S7" s="124">
        <f t="shared" ref="S7:S11" si="1">Q7/$Q$38</f>
        <v>2.6625907323052988E-2</v>
      </c>
      <c r="U7" s="139"/>
    </row>
    <row r="8" spans="1:21" x14ac:dyDescent="0.2">
      <c r="A8" s="57" t="s">
        <v>8</v>
      </c>
      <c r="B8" s="102">
        <v>24</v>
      </c>
      <c r="C8" s="112">
        <v>3426357</v>
      </c>
      <c r="D8" s="104">
        <v>3</v>
      </c>
      <c r="E8" s="112">
        <v>420614</v>
      </c>
      <c r="F8" s="104">
        <v>5</v>
      </c>
      <c r="G8" s="112">
        <v>724019</v>
      </c>
      <c r="H8" s="104"/>
      <c r="I8" s="112"/>
      <c r="J8" s="104">
        <v>5</v>
      </c>
      <c r="K8" s="112">
        <v>914616</v>
      </c>
      <c r="L8" s="104">
        <v>2</v>
      </c>
      <c r="M8" s="112">
        <v>291508</v>
      </c>
      <c r="N8" s="106">
        <v>1</v>
      </c>
      <c r="O8" s="112">
        <v>175000</v>
      </c>
      <c r="P8" s="104">
        <f t="shared" ref="P8:Q9" si="2">SUM(B8,D8,F8,H8,J8,L8,N8)</f>
        <v>40</v>
      </c>
      <c r="Q8" s="114">
        <f t="shared" si="2"/>
        <v>5952114</v>
      </c>
      <c r="R8" s="121">
        <f t="shared" si="0"/>
        <v>2.4444603334366117E-2</v>
      </c>
      <c r="S8" s="124">
        <f t="shared" si="1"/>
        <v>6.8793391086508157E-2</v>
      </c>
      <c r="U8" s="139"/>
    </row>
    <row r="9" spans="1:21" x14ac:dyDescent="0.2">
      <c r="A9" s="57" t="s">
        <v>9</v>
      </c>
      <c r="B9" s="102">
        <v>237.05</v>
      </c>
      <c r="C9" s="112">
        <v>12724070.68</v>
      </c>
      <c r="D9" s="104">
        <v>58.5</v>
      </c>
      <c r="E9" s="112">
        <v>2567845</v>
      </c>
      <c r="F9" s="104">
        <v>54</v>
      </c>
      <c r="G9" s="112">
        <v>3257915</v>
      </c>
      <c r="H9" s="104"/>
      <c r="I9" s="112"/>
      <c r="J9" s="104">
        <v>22</v>
      </c>
      <c r="K9" s="112">
        <v>1166465</v>
      </c>
      <c r="L9" s="104">
        <v>25</v>
      </c>
      <c r="M9" s="112">
        <v>1451212</v>
      </c>
      <c r="N9" s="106">
        <v>21</v>
      </c>
      <c r="O9" s="112">
        <v>1081149</v>
      </c>
      <c r="P9" s="104">
        <f t="shared" si="2"/>
        <v>417.55</v>
      </c>
      <c r="Q9" s="114">
        <f t="shared" si="2"/>
        <v>22248656.68</v>
      </c>
      <c r="R9" s="121">
        <f t="shared" si="0"/>
        <v>0.25517110305661433</v>
      </c>
      <c r="S9" s="124">
        <f t="shared" si="1"/>
        <v>0.25714570321346197</v>
      </c>
      <c r="U9" s="139"/>
    </row>
    <row r="10" spans="1:21" x14ac:dyDescent="0.2">
      <c r="A10" s="57" t="s">
        <v>10</v>
      </c>
      <c r="B10" s="102">
        <v>0.93300000000000005</v>
      </c>
      <c r="C10" s="112">
        <v>133622.12</v>
      </c>
      <c r="D10" s="104">
        <v>0.6</v>
      </c>
      <c r="E10" s="112">
        <v>17222</v>
      </c>
      <c r="F10" s="104"/>
      <c r="G10" s="112"/>
      <c r="H10" s="104"/>
      <c r="I10" s="112"/>
      <c r="J10" s="104">
        <v>5.75</v>
      </c>
      <c r="K10" s="112">
        <v>179546</v>
      </c>
      <c r="L10" s="104"/>
      <c r="M10" s="112"/>
      <c r="N10" s="104"/>
      <c r="O10" s="112"/>
      <c r="P10" s="104">
        <f t="shared" ref="P10:Q11" si="3">SUM(B10,D10,F10,H10,J10,L10,N10)</f>
        <v>7.2829999999999995</v>
      </c>
      <c r="Q10" s="114">
        <f t="shared" si="3"/>
        <v>330390.12</v>
      </c>
      <c r="R10" s="121">
        <f t="shared" si="0"/>
        <v>4.4507511521047101E-3</v>
      </c>
      <c r="S10" s="124">
        <f t="shared" si="1"/>
        <v>3.818585587621198E-3</v>
      </c>
      <c r="T10" s="3"/>
      <c r="U10" s="139"/>
    </row>
    <row r="11" spans="1:21" x14ac:dyDescent="0.2">
      <c r="A11" s="57" t="s">
        <v>44</v>
      </c>
      <c r="B11" s="102">
        <v>0</v>
      </c>
      <c r="C11" s="112">
        <v>70321</v>
      </c>
      <c r="D11" s="104">
        <v>0</v>
      </c>
      <c r="E11" s="112">
        <v>4920</v>
      </c>
      <c r="F11" s="104"/>
      <c r="G11" s="112"/>
      <c r="H11" s="104"/>
      <c r="I11" s="112"/>
      <c r="J11" s="104"/>
      <c r="K11" s="112"/>
      <c r="L11" s="104"/>
      <c r="M11" s="112"/>
      <c r="N11" s="104"/>
      <c r="O11" s="112"/>
      <c r="P11" s="104">
        <f t="shared" si="3"/>
        <v>0</v>
      </c>
      <c r="Q11" s="114">
        <f t="shared" si="3"/>
        <v>75241</v>
      </c>
      <c r="R11" s="121">
        <f t="shared" si="0"/>
        <v>0</v>
      </c>
      <c r="S11" s="124">
        <f t="shared" si="1"/>
        <v>8.6962103527250313E-4</v>
      </c>
      <c r="T11" s="3"/>
      <c r="U11" s="139"/>
    </row>
    <row r="12" spans="1:21" x14ac:dyDescent="0.2">
      <c r="A12" s="138" t="s">
        <v>70</v>
      </c>
      <c r="B12" s="102"/>
      <c r="C12" s="114"/>
      <c r="D12" s="143"/>
      <c r="E12" s="114"/>
      <c r="F12" s="143"/>
      <c r="G12" s="114"/>
      <c r="H12" s="143"/>
      <c r="I12" s="114"/>
      <c r="J12" s="143"/>
      <c r="K12" s="114"/>
      <c r="L12" s="143"/>
      <c r="M12" s="114"/>
      <c r="N12" s="143"/>
      <c r="O12" s="114"/>
      <c r="P12" s="104"/>
      <c r="Q12" s="114"/>
      <c r="R12" s="121"/>
      <c r="S12" s="124"/>
      <c r="T12" s="3"/>
      <c r="U12" s="139"/>
    </row>
    <row r="13" spans="1:21" x14ac:dyDescent="0.2">
      <c r="A13" s="138" t="s">
        <v>69</v>
      </c>
      <c r="B13" s="102"/>
      <c r="C13" s="114"/>
      <c r="D13" s="143"/>
      <c r="E13" s="114"/>
      <c r="F13" s="143"/>
      <c r="G13" s="114"/>
      <c r="H13" s="143"/>
      <c r="I13" s="114"/>
      <c r="J13" s="143"/>
      <c r="K13" s="114"/>
      <c r="L13" s="143"/>
      <c r="M13" s="114"/>
      <c r="N13" s="143"/>
      <c r="O13" s="114"/>
      <c r="P13" s="104"/>
      <c r="Q13" s="114"/>
      <c r="R13" s="121"/>
      <c r="S13" s="124"/>
      <c r="T13" s="3"/>
      <c r="U13" s="139"/>
    </row>
    <row r="14" spans="1:21" x14ac:dyDescent="0.2">
      <c r="A14" s="67" t="s">
        <v>38</v>
      </c>
      <c r="B14" s="265">
        <f>SUM(B7:B13)</f>
        <v>262.58300000000003</v>
      </c>
      <c r="C14" s="266">
        <f t="shared" ref="C14:P14" si="4">SUM(C7:C13)</f>
        <v>16370091.999999998</v>
      </c>
      <c r="D14" s="267">
        <f t="shared" si="4"/>
        <v>62.1</v>
      </c>
      <c r="E14" s="266">
        <f t="shared" si="4"/>
        <v>3010601</v>
      </c>
      <c r="F14" s="267">
        <f t="shared" si="4"/>
        <v>59</v>
      </c>
      <c r="G14" s="266">
        <f t="shared" si="4"/>
        <v>3981934</v>
      </c>
      <c r="H14" s="267"/>
      <c r="I14" s="266"/>
      <c r="J14" s="267">
        <f t="shared" si="4"/>
        <v>67.150000000000006</v>
      </c>
      <c r="K14" s="266">
        <f t="shared" si="4"/>
        <v>4548621.8</v>
      </c>
      <c r="L14" s="267">
        <f t="shared" si="4"/>
        <v>27</v>
      </c>
      <c r="M14" s="266">
        <f t="shared" si="4"/>
        <v>1742720</v>
      </c>
      <c r="N14" s="267">
        <f t="shared" si="4"/>
        <v>22</v>
      </c>
      <c r="O14" s="266">
        <f t="shared" si="4"/>
        <v>1256149</v>
      </c>
      <c r="P14" s="267">
        <f t="shared" si="4"/>
        <v>499.83300000000003</v>
      </c>
      <c r="Q14" s="273">
        <f>SUM(Q7:Q13)</f>
        <v>30910117.800000001</v>
      </c>
      <c r="R14" s="355">
        <f t="shared" ref="R14:S14" si="5">SUM(R7:R11)</f>
        <v>0.30545548546065548</v>
      </c>
      <c r="S14" s="268">
        <f t="shared" si="5"/>
        <v>0.35725320824591683</v>
      </c>
      <c r="T14" s="4"/>
      <c r="U14" s="140"/>
    </row>
    <row r="15" spans="1:21" x14ac:dyDescent="0.2">
      <c r="A15" s="33"/>
      <c r="B15" s="230"/>
      <c r="C15" s="118"/>
      <c r="D15" s="231"/>
      <c r="E15" s="197"/>
      <c r="F15" s="231"/>
      <c r="G15" s="197"/>
      <c r="H15" s="245"/>
      <c r="I15" s="197"/>
      <c r="J15" s="230"/>
      <c r="K15" s="197"/>
      <c r="L15" s="231"/>
      <c r="M15" s="197"/>
      <c r="N15" s="245"/>
      <c r="O15" s="197"/>
      <c r="P15" s="231"/>
      <c r="Q15" s="197"/>
      <c r="R15" s="194"/>
      <c r="S15" s="195"/>
      <c r="U15" s="140"/>
    </row>
    <row r="16" spans="1:21" x14ac:dyDescent="0.2">
      <c r="A16" s="465" t="s">
        <v>11</v>
      </c>
      <c r="B16" s="466"/>
      <c r="C16" s="466"/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7"/>
      <c r="U16" s="140"/>
    </row>
    <row r="17" spans="1:21" x14ac:dyDescent="0.2">
      <c r="A17" s="58" t="s">
        <v>12</v>
      </c>
      <c r="B17" s="102">
        <v>339.75</v>
      </c>
      <c r="C17" s="117">
        <v>26844266</v>
      </c>
      <c r="D17" s="104"/>
      <c r="E17" s="112"/>
      <c r="F17" s="104"/>
      <c r="G17" s="112"/>
      <c r="H17" s="104"/>
      <c r="I17" s="112"/>
      <c r="J17" s="104"/>
      <c r="K17" s="112"/>
      <c r="L17" s="104"/>
      <c r="M17" s="112"/>
      <c r="N17" s="104"/>
      <c r="O17" s="112"/>
      <c r="P17" s="104">
        <f>SUM(B17,D17,F17,H17,J17,L17,N17)</f>
        <v>339.75</v>
      </c>
      <c r="Q17" s="115">
        <f>SUM(C17,E17,G17,I17,K17,M17,O17)</f>
        <v>26844266</v>
      </c>
      <c r="R17" s="121">
        <f t="shared" ref="R17:R25" si="6">P17/$P$38</f>
        <v>0.20762634957127221</v>
      </c>
      <c r="S17" s="124">
        <f t="shared" ref="S17:S25" si="7">Q17/$Q$38</f>
        <v>0.31026087359352555</v>
      </c>
      <c r="U17" s="141"/>
    </row>
    <row r="18" spans="1:21" x14ac:dyDescent="0.2">
      <c r="A18" s="57" t="s">
        <v>13</v>
      </c>
      <c r="B18" s="102">
        <v>99</v>
      </c>
      <c r="C18" s="117">
        <v>4625126.8</v>
      </c>
      <c r="D18" s="104"/>
      <c r="E18" s="112"/>
      <c r="F18" s="104"/>
      <c r="G18" s="112"/>
      <c r="H18" s="104"/>
      <c r="I18" s="112"/>
      <c r="J18" s="104"/>
      <c r="K18" s="112"/>
      <c r="L18" s="104"/>
      <c r="M18" s="112"/>
      <c r="N18" s="104"/>
      <c r="O18" s="112"/>
      <c r="P18" s="104">
        <f t="shared" ref="P18:Q25" si="8">SUM(B18,D18,F18,H18,J18,L18,N18)</f>
        <v>99</v>
      </c>
      <c r="Q18" s="115">
        <f t="shared" si="8"/>
        <v>4625126.8</v>
      </c>
      <c r="R18" s="121">
        <f t="shared" si="6"/>
        <v>6.0500393252556142E-2</v>
      </c>
      <c r="S18" s="124">
        <f t="shared" si="7"/>
        <v>5.3456327747937953E-2</v>
      </c>
      <c r="U18" s="139"/>
    </row>
    <row r="19" spans="1:21" x14ac:dyDescent="0.2">
      <c r="A19" s="57" t="s">
        <v>14</v>
      </c>
      <c r="B19" s="102">
        <v>59.110000000000078</v>
      </c>
      <c r="C19" s="117">
        <v>1213770.0699999998</v>
      </c>
      <c r="D19" s="104"/>
      <c r="E19" s="112"/>
      <c r="F19" s="104"/>
      <c r="G19" s="112"/>
      <c r="H19" s="104"/>
      <c r="I19" s="112"/>
      <c r="J19" s="104"/>
      <c r="K19" s="112"/>
      <c r="L19" s="104"/>
      <c r="M19" s="112"/>
      <c r="N19" s="104"/>
      <c r="O19" s="112"/>
      <c r="P19" s="104">
        <f t="shared" si="8"/>
        <v>59.110000000000078</v>
      </c>
      <c r="Q19" s="115">
        <f t="shared" si="8"/>
        <v>1213770.0699999998</v>
      </c>
      <c r="R19" s="121">
        <f t="shared" si="6"/>
        <v>3.612301257735958E-2</v>
      </c>
      <c r="S19" s="124">
        <f t="shared" si="7"/>
        <v>1.4028521482385647E-2</v>
      </c>
      <c r="U19" s="139"/>
    </row>
    <row r="20" spans="1:21" x14ac:dyDescent="0.2">
      <c r="A20" s="57" t="s">
        <v>15</v>
      </c>
      <c r="B20" s="102">
        <v>46</v>
      </c>
      <c r="C20" s="117">
        <v>4106181</v>
      </c>
      <c r="D20" s="104"/>
      <c r="E20" s="112"/>
      <c r="F20" s="104"/>
      <c r="G20" s="112"/>
      <c r="H20" s="104"/>
      <c r="I20" s="112"/>
      <c r="J20" s="104"/>
      <c r="K20" s="112"/>
      <c r="L20" s="104"/>
      <c r="M20" s="112"/>
      <c r="N20" s="104"/>
      <c r="O20" s="112"/>
      <c r="P20" s="104">
        <f t="shared" si="8"/>
        <v>46</v>
      </c>
      <c r="Q20" s="115">
        <f t="shared" si="8"/>
        <v>4106181</v>
      </c>
      <c r="R20" s="121">
        <f t="shared" si="6"/>
        <v>2.8111293834521035E-2</v>
      </c>
      <c r="S20" s="124">
        <f t="shared" si="7"/>
        <v>4.7458451804684713E-2</v>
      </c>
      <c r="U20" s="139"/>
    </row>
    <row r="21" spans="1:21" x14ac:dyDescent="0.2">
      <c r="A21" s="6" t="s">
        <v>16</v>
      </c>
      <c r="B21" s="102"/>
      <c r="C21" s="117"/>
      <c r="D21" s="104"/>
      <c r="E21" s="112"/>
      <c r="F21" s="104"/>
      <c r="G21" s="112"/>
      <c r="H21" s="104"/>
      <c r="I21" s="112"/>
      <c r="J21" s="104"/>
      <c r="K21" s="112"/>
      <c r="L21" s="104"/>
      <c r="M21" s="112"/>
      <c r="N21" s="104"/>
      <c r="O21" s="112"/>
      <c r="P21" s="104"/>
      <c r="Q21" s="115"/>
      <c r="R21" s="121"/>
      <c r="S21" s="124"/>
      <c r="U21" s="139"/>
    </row>
    <row r="22" spans="1:21" x14ac:dyDescent="0.2">
      <c r="A22" s="58" t="s">
        <v>17</v>
      </c>
      <c r="B22" s="102"/>
      <c r="C22" s="117"/>
      <c r="D22" s="104"/>
      <c r="E22" s="112"/>
      <c r="F22" s="104"/>
      <c r="G22" s="112"/>
      <c r="H22" s="104"/>
      <c r="I22" s="112"/>
      <c r="J22" s="104"/>
      <c r="K22" s="112"/>
      <c r="L22" s="104"/>
      <c r="M22" s="112"/>
      <c r="N22" s="104"/>
      <c r="O22" s="112"/>
      <c r="P22" s="104"/>
      <c r="Q22" s="115"/>
      <c r="R22" s="121"/>
      <c r="S22" s="124"/>
      <c r="U22" s="141"/>
    </row>
    <row r="23" spans="1:21" x14ac:dyDescent="0.2">
      <c r="A23" s="148" t="s">
        <v>90</v>
      </c>
      <c r="B23" s="102">
        <v>3</v>
      </c>
      <c r="C23" s="117">
        <v>183584</v>
      </c>
      <c r="D23" s="104"/>
      <c r="E23" s="112"/>
      <c r="F23" s="104"/>
      <c r="G23" s="112"/>
      <c r="H23" s="104"/>
      <c r="I23" s="112"/>
      <c r="J23" s="104"/>
      <c r="K23" s="112"/>
      <c r="L23" s="104"/>
      <c r="M23" s="112"/>
      <c r="N23" s="104"/>
      <c r="O23" s="112"/>
      <c r="P23" s="104">
        <f t="shared" si="8"/>
        <v>3</v>
      </c>
      <c r="Q23" s="115">
        <f t="shared" si="8"/>
        <v>183584</v>
      </c>
      <c r="R23" s="121">
        <f t="shared" si="6"/>
        <v>1.8333452500774589E-3</v>
      </c>
      <c r="S23" s="124">
        <f t="shared" si="7"/>
        <v>2.1218286325203973E-3</v>
      </c>
      <c r="T23" s="3"/>
      <c r="U23" s="141"/>
    </row>
    <row r="24" spans="1:21" x14ac:dyDescent="0.2">
      <c r="A24" s="58" t="s">
        <v>18</v>
      </c>
      <c r="B24" s="102">
        <v>35</v>
      </c>
      <c r="C24" s="117">
        <v>1500234</v>
      </c>
      <c r="D24" s="104"/>
      <c r="E24" s="112"/>
      <c r="F24" s="104"/>
      <c r="G24" s="112"/>
      <c r="H24" s="104"/>
      <c r="I24" s="112"/>
      <c r="J24" s="104"/>
      <c r="K24" s="112"/>
      <c r="L24" s="104"/>
      <c r="M24" s="112"/>
      <c r="N24" s="104"/>
      <c r="O24" s="112"/>
      <c r="P24" s="104">
        <f t="shared" si="8"/>
        <v>35</v>
      </c>
      <c r="Q24" s="115">
        <f t="shared" si="8"/>
        <v>1500234</v>
      </c>
      <c r="R24" s="121">
        <f t="shared" si="6"/>
        <v>2.1389027917570351E-2</v>
      </c>
      <c r="S24" s="124">
        <f t="shared" si="7"/>
        <v>1.7339416597746023E-2</v>
      </c>
      <c r="T24" s="3"/>
      <c r="U24" s="141"/>
    </row>
    <row r="25" spans="1:21" x14ac:dyDescent="0.2">
      <c r="A25" s="14" t="s">
        <v>45</v>
      </c>
      <c r="B25" s="102">
        <v>0</v>
      </c>
      <c r="C25" s="117">
        <v>214077.94</v>
      </c>
      <c r="D25" s="104"/>
      <c r="E25" s="112"/>
      <c r="F25" s="104"/>
      <c r="G25" s="112"/>
      <c r="H25" s="104"/>
      <c r="I25" s="112"/>
      <c r="J25" s="104"/>
      <c r="K25" s="112"/>
      <c r="L25" s="104"/>
      <c r="M25" s="112"/>
      <c r="N25" s="104"/>
      <c r="O25" s="112"/>
      <c r="P25" s="104">
        <f t="shared" si="8"/>
        <v>0</v>
      </c>
      <c r="Q25" s="115">
        <f t="shared" si="8"/>
        <v>214077.94</v>
      </c>
      <c r="R25" s="121">
        <f t="shared" si="6"/>
        <v>0</v>
      </c>
      <c r="S25" s="124">
        <f t="shared" si="7"/>
        <v>2.4742717376404462E-3</v>
      </c>
      <c r="U25" s="140"/>
    </row>
    <row r="26" spans="1:21" x14ac:dyDescent="0.2">
      <c r="A26" s="153" t="s">
        <v>71</v>
      </c>
      <c r="B26" s="102"/>
      <c r="C26" s="115"/>
      <c r="D26" s="143"/>
      <c r="E26" s="114"/>
      <c r="F26" s="143"/>
      <c r="G26" s="114"/>
      <c r="H26" s="143"/>
      <c r="I26" s="114"/>
      <c r="J26" s="143"/>
      <c r="K26" s="114"/>
      <c r="L26" s="143"/>
      <c r="M26" s="114"/>
      <c r="N26" s="143"/>
      <c r="O26" s="114"/>
      <c r="P26" s="104"/>
      <c r="Q26" s="115"/>
      <c r="R26" s="121"/>
      <c r="S26" s="124"/>
      <c r="U26" s="140"/>
    </row>
    <row r="27" spans="1:21" x14ac:dyDescent="0.2">
      <c r="A27" s="67" t="s">
        <v>38</v>
      </c>
      <c r="B27" s="265">
        <f t="shared" ref="B27:S27" si="9">SUM(B17:B26)</f>
        <v>581.86000000000013</v>
      </c>
      <c r="C27" s="269">
        <f t="shared" si="9"/>
        <v>38687239.810000002</v>
      </c>
      <c r="D27" s="267"/>
      <c r="E27" s="269"/>
      <c r="F27" s="267"/>
      <c r="G27" s="269"/>
      <c r="H27" s="267"/>
      <c r="I27" s="269"/>
      <c r="J27" s="267"/>
      <c r="K27" s="269"/>
      <c r="L27" s="267"/>
      <c r="M27" s="269"/>
      <c r="N27" s="267"/>
      <c r="O27" s="269"/>
      <c r="P27" s="267">
        <f t="shared" si="9"/>
        <v>581.86000000000013</v>
      </c>
      <c r="Q27" s="270">
        <f>SUM(Q17:Q26)</f>
        <v>38687239.810000002</v>
      </c>
      <c r="R27" s="123">
        <f>SUM(R17:R26)</f>
        <v>0.35558342240335677</v>
      </c>
      <c r="S27" s="126">
        <f t="shared" si="9"/>
        <v>0.44713969159644074</v>
      </c>
      <c r="T27" s="4"/>
      <c r="U27" s="142"/>
    </row>
    <row r="28" spans="1:21" x14ac:dyDescent="0.2">
      <c r="A28" s="33"/>
      <c r="B28" s="230"/>
      <c r="C28" s="118"/>
      <c r="D28" s="231"/>
      <c r="E28" s="197"/>
      <c r="F28" s="231"/>
      <c r="G28" s="197"/>
      <c r="H28" s="245"/>
      <c r="I28" s="197"/>
      <c r="J28" s="230"/>
      <c r="K28" s="197"/>
      <c r="L28" s="231"/>
      <c r="M28" s="197"/>
      <c r="N28" s="245"/>
      <c r="O28" s="197"/>
      <c r="P28" s="231"/>
      <c r="Q28" s="197"/>
      <c r="R28" s="194"/>
      <c r="S28" s="195"/>
      <c r="U28" s="140"/>
    </row>
    <row r="29" spans="1:21" x14ac:dyDescent="0.2">
      <c r="A29" s="465" t="s">
        <v>19</v>
      </c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7"/>
    </row>
    <row r="30" spans="1:21" x14ac:dyDescent="0.2">
      <c r="A30" s="2" t="s">
        <v>20</v>
      </c>
      <c r="B30" s="102">
        <v>164.13</v>
      </c>
      <c r="C30" s="112">
        <v>5035509.71</v>
      </c>
      <c r="D30" s="104">
        <v>31</v>
      </c>
      <c r="E30" s="112">
        <v>899613</v>
      </c>
      <c r="F30" s="104">
        <v>47</v>
      </c>
      <c r="G30" s="112">
        <v>1553233.5</v>
      </c>
      <c r="H30" s="106"/>
      <c r="I30" s="112"/>
      <c r="J30" s="104">
        <v>6</v>
      </c>
      <c r="K30" s="112">
        <v>227506.5</v>
      </c>
      <c r="L30" s="104">
        <v>10</v>
      </c>
      <c r="M30" s="112">
        <v>342147</v>
      </c>
      <c r="N30" s="106">
        <v>12</v>
      </c>
      <c r="O30" s="112">
        <v>369739.5</v>
      </c>
      <c r="P30" s="104">
        <f>SUM(B30,D30,F30,H30,J30,L30,N30)</f>
        <v>270.13</v>
      </c>
      <c r="Q30" s="114">
        <f>SUM(C30,E30,G30,I30,K30,M30,O30)</f>
        <v>8427749.2100000009</v>
      </c>
      <c r="R30" s="121">
        <f>P30/$P$38</f>
        <v>0.16508051746780797</v>
      </c>
      <c r="S30" s="124">
        <f>Q30/$Q$38</f>
        <v>9.7406307638351716E-2</v>
      </c>
    </row>
    <row r="31" spans="1:21" x14ac:dyDescent="0.2">
      <c r="A31" s="2" t="s">
        <v>21</v>
      </c>
      <c r="B31" s="102"/>
      <c r="C31" s="112"/>
      <c r="D31" s="104"/>
      <c r="E31" s="112"/>
      <c r="F31" s="104"/>
      <c r="G31" s="112"/>
      <c r="H31" s="106"/>
      <c r="I31" s="112"/>
      <c r="J31" s="104"/>
      <c r="K31" s="112"/>
      <c r="L31" s="104"/>
      <c r="M31" s="112"/>
      <c r="N31" s="106"/>
      <c r="O31" s="112"/>
      <c r="P31" s="104"/>
      <c r="Q31" s="114"/>
      <c r="R31" s="121"/>
      <c r="S31" s="124"/>
    </row>
    <row r="32" spans="1:21" x14ac:dyDescent="0.2">
      <c r="A32" s="2" t="s">
        <v>22</v>
      </c>
      <c r="B32" s="107"/>
      <c r="C32" s="112"/>
      <c r="D32" s="104"/>
      <c r="E32" s="112"/>
      <c r="F32" s="104">
        <v>29</v>
      </c>
      <c r="G32" s="112">
        <v>1268009.6000000001</v>
      </c>
      <c r="H32" s="104"/>
      <c r="I32" s="112"/>
      <c r="J32" s="104"/>
      <c r="K32" s="112"/>
      <c r="L32" s="104"/>
      <c r="M32" s="112"/>
      <c r="N32" s="104"/>
      <c r="O32" s="112"/>
      <c r="P32" s="104">
        <f t="shared" ref="P32:Q35" si="10">SUM(B32,D32,F32,H32,J32,L32,N32)</f>
        <v>29</v>
      </c>
      <c r="Q32" s="114">
        <f t="shared" si="10"/>
        <v>1268009.6000000001</v>
      </c>
      <c r="R32" s="121">
        <f t="shared" ref="R32:R35" si="11">P32/$P$38</f>
        <v>1.7722337417415433E-2</v>
      </c>
      <c r="S32" s="124">
        <f t="shared" ref="S32:S35" si="12">Q32/$Q$38</f>
        <v>1.4655411558691043E-2</v>
      </c>
    </row>
    <row r="33" spans="1:20" x14ac:dyDescent="0.2">
      <c r="A33" s="2" t="s">
        <v>23</v>
      </c>
      <c r="B33" s="102">
        <v>62.37</v>
      </c>
      <c r="C33" s="112">
        <v>1473344.54</v>
      </c>
      <c r="D33" s="104"/>
      <c r="E33" s="112"/>
      <c r="F33" s="104">
        <v>84</v>
      </c>
      <c r="G33" s="112">
        <v>2007369</v>
      </c>
      <c r="H33" s="104"/>
      <c r="I33" s="112"/>
      <c r="J33" s="104">
        <v>0.63</v>
      </c>
      <c r="K33" s="112">
        <v>14115.47</v>
      </c>
      <c r="L33" s="104">
        <v>16</v>
      </c>
      <c r="M33" s="112">
        <v>398248.5</v>
      </c>
      <c r="N33" s="106">
        <v>6</v>
      </c>
      <c r="O33" s="112">
        <v>133633.5</v>
      </c>
      <c r="P33" s="104">
        <f t="shared" si="10"/>
        <v>169</v>
      </c>
      <c r="Q33" s="114">
        <f t="shared" si="10"/>
        <v>4026711.0100000002</v>
      </c>
      <c r="R33" s="121">
        <f t="shared" si="11"/>
        <v>0.10327844908769684</v>
      </c>
      <c r="S33" s="124">
        <f t="shared" si="12"/>
        <v>4.653995291475907E-2</v>
      </c>
    </row>
    <row r="34" spans="1:20" x14ac:dyDescent="0.2">
      <c r="A34" s="2" t="s">
        <v>24</v>
      </c>
      <c r="B34" s="102">
        <v>19</v>
      </c>
      <c r="C34" s="112">
        <v>668986.5</v>
      </c>
      <c r="D34" s="104"/>
      <c r="E34" s="112"/>
      <c r="F34" s="104">
        <v>33</v>
      </c>
      <c r="G34" s="112">
        <v>1227739.5</v>
      </c>
      <c r="H34" s="104"/>
      <c r="I34" s="112"/>
      <c r="J34" s="104"/>
      <c r="K34" s="112"/>
      <c r="L34" s="104">
        <v>1</v>
      </c>
      <c r="M34" s="112">
        <v>37713</v>
      </c>
      <c r="N34" s="106">
        <v>1</v>
      </c>
      <c r="O34" s="112">
        <v>33793.5</v>
      </c>
      <c r="P34" s="104">
        <f t="shared" si="10"/>
        <v>54</v>
      </c>
      <c r="Q34" s="114">
        <f t="shared" si="10"/>
        <v>1968232.5</v>
      </c>
      <c r="R34" s="121">
        <f t="shared" si="11"/>
        <v>3.3000214501394259E-2</v>
      </c>
      <c r="S34" s="124">
        <f t="shared" si="12"/>
        <v>2.274845342708081E-2</v>
      </c>
    </row>
    <row r="35" spans="1:20" x14ac:dyDescent="0.2">
      <c r="A35" s="27" t="s">
        <v>25</v>
      </c>
      <c r="B35" s="102">
        <v>20.53</v>
      </c>
      <c r="C35" s="112">
        <v>789540.7</v>
      </c>
      <c r="D35" s="104"/>
      <c r="E35" s="112"/>
      <c r="F35" s="104">
        <v>4</v>
      </c>
      <c r="G35" s="112">
        <v>154108.5</v>
      </c>
      <c r="H35" s="104"/>
      <c r="I35" s="112"/>
      <c r="J35" s="104">
        <v>1</v>
      </c>
      <c r="K35" s="112">
        <v>53001</v>
      </c>
      <c r="L35" s="104"/>
      <c r="M35" s="112"/>
      <c r="N35" s="106">
        <v>7</v>
      </c>
      <c r="O35" s="112">
        <v>236886</v>
      </c>
      <c r="P35" s="104">
        <f t="shared" si="10"/>
        <v>32.53</v>
      </c>
      <c r="Q35" s="114">
        <f t="shared" si="10"/>
        <v>1233536.2</v>
      </c>
      <c r="R35" s="121">
        <f t="shared" si="11"/>
        <v>1.9879573661673245E-2</v>
      </c>
      <c r="S35" s="124">
        <f t="shared" si="12"/>
        <v>1.4256974618759844E-2</v>
      </c>
      <c r="T35" s="3"/>
    </row>
    <row r="36" spans="1:20" x14ac:dyDescent="0.2">
      <c r="A36" s="59" t="s">
        <v>38</v>
      </c>
      <c r="B36" s="103">
        <f>SUM(B30:B35)</f>
        <v>266.02999999999997</v>
      </c>
      <c r="C36" s="113">
        <f t="shared" ref="C36:R36" si="13">SUM(C30:C35)</f>
        <v>7967381.4500000002</v>
      </c>
      <c r="D36" s="105">
        <f t="shared" si="13"/>
        <v>31</v>
      </c>
      <c r="E36" s="113">
        <f>SUM(E30:E35)</f>
        <v>899613</v>
      </c>
      <c r="F36" s="105">
        <f t="shared" si="13"/>
        <v>197</v>
      </c>
      <c r="G36" s="113">
        <f t="shared" si="13"/>
        <v>6210460.0999999996</v>
      </c>
      <c r="H36" s="105"/>
      <c r="I36" s="113"/>
      <c r="J36" s="105">
        <f t="shared" si="13"/>
        <v>7.63</v>
      </c>
      <c r="K36" s="113">
        <f t="shared" si="13"/>
        <v>294622.96999999997</v>
      </c>
      <c r="L36" s="105">
        <f t="shared" si="13"/>
        <v>27</v>
      </c>
      <c r="M36" s="113">
        <f t="shared" si="13"/>
        <v>778108.5</v>
      </c>
      <c r="N36" s="105">
        <f t="shared" si="13"/>
        <v>26</v>
      </c>
      <c r="O36" s="113">
        <f t="shared" si="13"/>
        <v>774052.5</v>
      </c>
      <c r="P36" s="105">
        <f t="shared" si="13"/>
        <v>554.66</v>
      </c>
      <c r="Q36" s="113">
        <f t="shared" si="13"/>
        <v>16924238.52</v>
      </c>
      <c r="R36" s="123">
        <f t="shared" si="13"/>
        <v>0.3389610921359878</v>
      </c>
      <c r="S36" s="126">
        <f>SUM(S30:S35)</f>
        <v>0.19560710015764249</v>
      </c>
      <c r="T36" s="4"/>
    </row>
    <row r="37" spans="1:20" x14ac:dyDescent="0.2">
      <c r="A37" s="35"/>
      <c r="B37" s="230"/>
      <c r="C37" s="118"/>
      <c r="D37" s="240"/>
      <c r="E37" s="120"/>
      <c r="F37" s="240"/>
      <c r="G37" s="120"/>
      <c r="H37" s="246"/>
      <c r="I37" s="120"/>
      <c r="J37" s="230"/>
      <c r="K37" s="120"/>
      <c r="L37" s="240"/>
      <c r="M37" s="120"/>
      <c r="N37" s="246"/>
      <c r="O37" s="120"/>
      <c r="P37" s="240"/>
      <c r="Q37" s="120"/>
      <c r="R37" s="194"/>
      <c r="S37" s="195"/>
    </row>
    <row r="38" spans="1:20" x14ac:dyDescent="0.2">
      <c r="A38" s="60" t="s">
        <v>26</v>
      </c>
      <c r="B38" s="108">
        <f t="shared" ref="B38:R38" si="14">SUM(B14, B27,B36)</f>
        <v>1110.4730000000002</v>
      </c>
      <c r="C38" s="119">
        <f t="shared" si="14"/>
        <v>63024713.260000005</v>
      </c>
      <c r="D38" s="109">
        <f t="shared" si="14"/>
        <v>93.1</v>
      </c>
      <c r="E38" s="119">
        <f t="shared" si="14"/>
        <v>3910214</v>
      </c>
      <c r="F38" s="109">
        <f t="shared" si="14"/>
        <v>256</v>
      </c>
      <c r="G38" s="119">
        <f t="shared" si="14"/>
        <v>10192394.1</v>
      </c>
      <c r="H38" s="109"/>
      <c r="I38" s="119"/>
      <c r="J38" s="109">
        <f t="shared" si="14"/>
        <v>74.78</v>
      </c>
      <c r="K38" s="119">
        <f t="shared" si="14"/>
        <v>4843244.7699999996</v>
      </c>
      <c r="L38" s="109">
        <f t="shared" si="14"/>
        <v>54</v>
      </c>
      <c r="M38" s="119">
        <f t="shared" si="14"/>
        <v>2520828.5</v>
      </c>
      <c r="N38" s="109">
        <f t="shared" si="14"/>
        <v>48</v>
      </c>
      <c r="O38" s="119">
        <f t="shared" si="14"/>
        <v>2030201.5</v>
      </c>
      <c r="P38" s="109">
        <f t="shared" si="14"/>
        <v>1636.3530000000001</v>
      </c>
      <c r="Q38" s="119">
        <f t="shared" si="14"/>
        <v>86521596.129999995</v>
      </c>
      <c r="R38" s="225">
        <f t="shared" si="14"/>
        <v>1</v>
      </c>
      <c r="S38" s="196">
        <f>SUM(S14, S27,S36)</f>
        <v>1</v>
      </c>
      <c r="T38" s="4"/>
    </row>
    <row r="39" spans="1:20" x14ac:dyDescent="0.2">
      <c r="A39" s="35"/>
      <c r="B39" s="231"/>
      <c r="C39" s="197"/>
      <c r="D39" s="231"/>
      <c r="E39" s="197"/>
      <c r="F39" s="231"/>
      <c r="G39" s="197"/>
      <c r="H39" s="245"/>
      <c r="I39" s="197"/>
      <c r="J39" s="231"/>
      <c r="K39" s="197"/>
      <c r="L39" s="231"/>
      <c r="M39" s="197"/>
      <c r="N39" s="245"/>
      <c r="O39" s="197"/>
      <c r="P39" s="231"/>
      <c r="Q39" s="197"/>
      <c r="R39" s="253"/>
      <c r="S39" s="254"/>
    </row>
    <row r="40" spans="1:20" ht="15" thickBot="1" x14ac:dyDescent="0.25">
      <c r="A40" s="68" t="s">
        <v>39</v>
      </c>
      <c r="B40" s="110">
        <f>B38/$P$38</f>
        <v>0.67862679996308872</v>
      </c>
      <c r="C40" s="111">
        <f>C38/$Q$38</f>
        <v>0.72842753808314431</v>
      </c>
      <c r="D40" s="111">
        <f>D38/$P$38</f>
        <v>5.6894814260737135E-2</v>
      </c>
      <c r="E40" s="111">
        <f>E38/$Q$38</f>
        <v>4.5193502835116965E-2</v>
      </c>
      <c r="F40" s="111">
        <f>F38/$P$38</f>
        <v>0.15644546133994314</v>
      </c>
      <c r="G40" s="111">
        <f>G38/$Q$38</f>
        <v>0.1178017345482829</v>
      </c>
      <c r="H40" s="111"/>
      <c r="I40" s="111"/>
      <c r="J40" s="111">
        <f>J38/$P$38</f>
        <v>4.569918593359746E-2</v>
      </c>
      <c r="K40" s="111">
        <f>K38/$Q$38</f>
        <v>5.5977293376822959E-2</v>
      </c>
      <c r="L40" s="111">
        <f>L38/$P$38</f>
        <v>3.3000214501394259E-2</v>
      </c>
      <c r="M40" s="111">
        <f>M38/$Q$38</f>
        <v>2.913525192268087E-2</v>
      </c>
      <c r="N40" s="111">
        <f>N38/$P$38</f>
        <v>2.9333524001239342E-2</v>
      </c>
      <c r="O40" s="111">
        <f>O38/$Q$38</f>
        <v>2.3464679233952086E-2</v>
      </c>
      <c r="P40" s="226">
        <f>SUM(B40,D40,F40,H40,J40,L40,N40)</f>
        <v>1</v>
      </c>
      <c r="Q40" s="213">
        <f>SUM(C40,E40,G40,I40,K40,M40,O40)</f>
        <v>1</v>
      </c>
      <c r="R40" s="255"/>
      <c r="S40" s="256"/>
    </row>
    <row r="41" spans="1:20" ht="15" thickBot="1" x14ac:dyDescent="0.25">
      <c r="B41" s="232"/>
      <c r="C41" s="198"/>
      <c r="D41" s="241"/>
      <c r="E41" s="203"/>
      <c r="F41" s="241"/>
      <c r="G41" s="203"/>
      <c r="H41" s="247"/>
      <c r="I41" s="203"/>
      <c r="J41" s="232"/>
      <c r="K41" s="203"/>
      <c r="L41" s="241"/>
      <c r="M41" s="203"/>
      <c r="N41" s="247"/>
      <c r="O41" s="203"/>
      <c r="P41" s="241"/>
      <c r="Q41" s="203"/>
      <c r="R41" s="257"/>
      <c r="S41" s="257"/>
      <c r="T41" s="11"/>
    </row>
    <row r="42" spans="1:20" x14ac:dyDescent="0.2">
      <c r="A42" s="47"/>
      <c r="B42" s="127"/>
      <c r="C42" s="128"/>
      <c r="D42" s="129"/>
      <c r="E42" s="130"/>
      <c r="F42" s="129"/>
      <c r="G42" s="130"/>
      <c r="H42" s="129"/>
      <c r="I42" s="131"/>
      <c r="J42" s="129"/>
      <c r="K42" s="131"/>
      <c r="L42" s="132"/>
      <c r="M42" s="133"/>
      <c r="N42" s="1"/>
      <c r="O42" s="1"/>
      <c r="P42" s="1"/>
      <c r="Q42" s="1"/>
      <c r="R42" s="1"/>
      <c r="S42" s="1"/>
    </row>
    <row r="43" spans="1:20" ht="14" customHeight="1" x14ac:dyDescent="0.2">
      <c r="A43" s="453" t="s">
        <v>80</v>
      </c>
      <c r="B43" s="455" t="s">
        <v>31</v>
      </c>
      <c r="C43" s="456"/>
      <c r="D43" s="456" t="s">
        <v>32</v>
      </c>
      <c r="E43" s="456"/>
      <c r="F43" s="459" t="s">
        <v>33</v>
      </c>
      <c r="G43" s="459"/>
      <c r="H43" s="456" t="s">
        <v>34</v>
      </c>
      <c r="I43" s="456"/>
      <c r="J43" s="456" t="s">
        <v>35</v>
      </c>
      <c r="K43" s="456"/>
      <c r="L43" s="468" t="s">
        <v>46</v>
      </c>
      <c r="M43" s="468"/>
      <c r="N43" s="1"/>
      <c r="O43" s="1"/>
      <c r="P43" s="1"/>
      <c r="Q43" s="1"/>
      <c r="R43" s="1"/>
      <c r="S43" s="1"/>
    </row>
    <row r="44" spans="1:20" ht="14" customHeight="1" thickBot="1" x14ac:dyDescent="0.25">
      <c r="A44" s="453"/>
      <c r="B44" s="457"/>
      <c r="C44" s="458"/>
      <c r="D44" s="458"/>
      <c r="E44" s="458"/>
      <c r="F44" s="460"/>
      <c r="G44" s="460"/>
      <c r="H44" s="458"/>
      <c r="I44" s="458"/>
      <c r="J44" s="458"/>
      <c r="K44" s="458"/>
      <c r="L44" s="469"/>
      <c r="M44" s="469"/>
      <c r="N44" s="1"/>
      <c r="O44" s="1"/>
      <c r="P44" s="1"/>
      <c r="Q44" s="1"/>
      <c r="R44" s="1"/>
      <c r="S44" s="1"/>
    </row>
    <row r="45" spans="1:20" ht="14" customHeight="1" thickBot="1" x14ac:dyDescent="0.25">
      <c r="A45" s="454"/>
      <c r="B45" s="62" t="s">
        <v>4</v>
      </c>
      <c r="C45" s="54" t="s">
        <v>5</v>
      </c>
      <c r="D45" s="53" t="s">
        <v>4</v>
      </c>
      <c r="E45" s="55" t="s">
        <v>5</v>
      </c>
      <c r="F45" s="53" t="s">
        <v>4</v>
      </c>
      <c r="G45" s="54" t="s">
        <v>5</v>
      </c>
      <c r="H45" s="53" t="s">
        <v>4</v>
      </c>
      <c r="I45" s="54" t="s">
        <v>5</v>
      </c>
      <c r="J45" s="53" t="s">
        <v>4</v>
      </c>
      <c r="K45" s="64" t="s">
        <v>5</v>
      </c>
      <c r="L45" s="65" t="s">
        <v>4</v>
      </c>
      <c r="M45" s="56" t="s">
        <v>5</v>
      </c>
      <c r="N45" s="1"/>
      <c r="O45" s="1"/>
      <c r="P45" s="1"/>
      <c r="Q45" s="1"/>
      <c r="R45" s="1"/>
      <c r="S45" s="1"/>
    </row>
    <row r="46" spans="1:20" x14ac:dyDescent="0.2">
      <c r="A46" s="444" t="s">
        <v>40</v>
      </c>
      <c r="B46" s="445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6"/>
      <c r="N46" s="1"/>
      <c r="O46" s="1"/>
      <c r="P46" s="1"/>
      <c r="Q46" s="1"/>
      <c r="R46" s="1"/>
      <c r="S46" s="1"/>
    </row>
    <row r="47" spans="1:20" x14ac:dyDescent="0.2">
      <c r="A47" s="57" t="s">
        <v>7</v>
      </c>
      <c r="B47" s="83">
        <v>35</v>
      </c>
      <c r="C47" s="73">
        <v>2303716</v>
      </c>
      <c r="D47" s="78"/>
      <c r="E47" s="73"/>
      <c r="F47" s="78"/>
      <c r="G47" s="73"/>
      <c r="H47" s="78"/>
      <c r="I47" s="73"/>
      <c r="J47" s="78">
        <f>SUM(B47,D47,F47,H47)</f>
        <v>35</v>
      </c>
      <c r="K47" s="93">
        <f>SUM(C47,E47,G47,I47)</f>
        <v>2303716</v>
      </c>
      <c r="L47" s="87">
        <f>J47/$J$78</f>
        <v>2.1389027917570351E-2</v>
      </c>
      <c r="M47" s="88">
        <f>K47/$K$78</f>
        <v>2.6625907323052988E-2</v>
      </c>
    </row>
    <row r="48" spans="1:20" x14ac:dyDescent="0.2">
      <c r="A48" s="57" t="s">
        <v>8</v>
      </c>
      <c r="B48" s="83">
        <v>1</v>
      </c>
      <c r="C48" s="73">
        <v>201833</v>
      </c>
      <c r="D48" s="78">
        <v>38</v>
      </c>
      <c r="E48" s="73">
        <v>5608831</v>
      </c>
      <c r="F48" s="78">
        <v>1</v>
      </c>
      <c r="G48" s="73">
        <v>141450</v>
      </c>
      <c r="H48" s="78"/>
      <c r="I48" s="73"/>
      <c r="J48" s="78">
        <f t="shared" ref="J48:K51" si="15">SUM(B48,D48,F48,H48)</f>
        <v>40</v>
      </c>
      <c r="K48" s="93">
        <f t="shared" si="15"/>
        <v>5952114</v>
      </c>
      <c r="L48" s="87">
        <f>J48/$J$78</f>
        <v>2.4444603334366117E-2</v>
      </c>
      <c r="M48" s="88">
        <f>K48/$K$78</f>
        <v>6.8793391086508157E-2</v>
      </c>
    </row>
    <row r="49" spans="1:13" x14ac:dyDescent="0.2">
      <c r="A49" s="57" t="s">
        <v>9</v>
      </c>
      <c r="B49" s="83">
        <v>43</v>
      </c>
      <c r="C49" s="73">
        <v>2255261</v>
      </c>
      <c r="D49" s="78">
        <v>329.62</v>
      </c>
      <c r="E49" s="73">
        <v>17386285.829999998</v>
      </c>
      <c r="F49" s="78">
        <v>21.18</v>
      </c>
      <c r="G49" s="73">
        <v>1086211.6000000001</v>
      </c>
      <c r="H49" s="78">
        <v>23.75</v>
      </c>
      <c r="I49" s="73">
        <v>1520898.25</v>
      </c>
      <c r="J49" s="78">
        <f t="shared" si="15"/>
        <v>417.55</v>
      </c>
      <c r="K49" s="93">
        <f t="shared" si="15"/>
        <v>22248656.68</v>
      </c>
      <c r="L49" s="87">
        <f>J49/$J$78</f>
        <v>0.25517110305661433</v>
      </c>
      <c r="M49" s="88">
        <f>K49/$K$78</f>
        <v>0.25714570321346197</v>
      </c>
    </row>
    <row r="50" spans="1:13" x14ac:dyDescent="0.2">
      <c r="A50" s="57" t="s">
        <v>10</v>
      </c>
      <c r="B50" s="83">
        <v>5.75</v>
      </c>
      <c r="C50" s="73">
        <v>179546</v>
      </c>
      <c r="D50" s="78">
        <v>0.7</v>
      </c>
      <c r="E50" s="73">
        <v>20822</v>
      </c>
      <c r="F50" s="78"/>
      <c r="G50" s="73"/>
      <c r="H50" s="78">
        <v>0.83299999999999996</v>
      </c>
      <c r="I50" s="73">
        <v>130022.12</v>
      </c>
      <c r="J50" s="78">
        <f t="shared" si="15"/>
        <v>7.2830000000000004</v>
      </c>
      <c r="K50" s="93">
        <f t="shared" si="15"/>
        <v>330390.12</v>
      </c>
      <c r="L50" s="87">
        <f>J50/$J$78</f>
        <v>4.450751152104711E-3</v>
      </c>
      <c r="M50" s="88">
        <f>K50/$K$78</f>
        <v>3.818585587621198E-3</v>
      </c>
    </row>
    <row r="51" spans="1:13" x14ac:dyDescent="0.2">
      <c r="A51" s="57" t="s">
        <v>44</v>
      </c>
      <c r="B51" s="83"/>
      <c r="C51" s="73"/>
      <c r="D51" s="78">
        <v>0</v>
      </c>
      <c r="E51" s="73">
        <v>75241</v>
      </c>
      <c r="F51" s="78"/>
      <c r="G51" s="73"/>
      <c r="H51" s="78"/>
      <c r="I51" s="73"/>
      <c r="J51" s="78"/>
      <c r="K51" s="93">
        <f t="shared" si="15"/>
        <v>75241</v>
      </c>
      <c r="L51" s="87">
        <f>J51/$J$78</f>
        <v>0</v>
      </c>
      <c r="M51" s="88">
        <f>K51/$K$78</f>
        <v>8.6962103527250313E-4</v>
      </c>
    </row>
    <row r="52" spans="1:13" x14ac:dyDescent="0.2">
      <c r="A52" s="138" t="s">
        <v>70</v>
      </c>
      <c r="B52" s="83"/>
      <c r="C52" s="73"/>
      <c r="D52" s="78"/>
      <c r="E52" s="73"/>
      <c r="F52" s="78"/>
      <c r="G52" s="73"/>
      <c r="H52" s="78"/>
      <c r="I52" s="73"/>
      <c r="J52" s="78"/>
      <c r="K52" s="93"/>
      <c r="L52" s="87"/>
      <c r="M52" s="88"/>
    </row>
    <row r="53" spans="1:13" x14ac:dyDescent="0.2">
      <c r="A53" s="138" t="s">
        <v>69</v>
      </c>
      <c r="B53" s="83"/>
      <c r="C53" s="73"/>
      <c r="D53" s="78"/>
      <c r="E53" s="73"/>
      <c r="F53" s="78"/>
      <c r="G53" s="73"/>
      <c r="H53" s="78"/>
      <c r="I53" s="73"/>
      <c r="J53" s="78"/>
      <c r="K53" s="93"/>
      <c r="L53" s="87"/>
      <c r="M53" s="88"/>
    </row>
    <row r="54" spans="1:13" x14ac:dyDescent="0.2">
      <c r="A54" s="61" t="s">
        <v>38</v>
      </c>
      <c r="B54" s="82">
        <f t="shared" ref="B54:M54" si="16">SUM(B47:B53)</f>
        <v>84.75</v>
      </c>
      <c r="C54" s="74">
        <f t="shared" si="16"/>
        <v>4940356</v>
      </c>
      <c r="D54" s="79">
        <f t="shared" si="16"/>
        <v>368.32</v>
      </c>
      <c r="E54" s="74">
        <f t="shared" si="16"/>
        <v>23091179.829999998</v>
      </c>
      <c r="F54" s="79">
        <f t="shared" si="16"/>
        <v>22.18</v>
      </c>
      <c r="G54" s="74">
        <f t="shared" si="16"/>
        <v>1227661.6000000001</v>
      </c>
      <c r="H54" s="79">
        <f t="shared" si="16"/>
        <v>24.582999999999998</v>
      </c>
      <c r="I54" s="74">
        <f t="shared" si="16"/>
        <v>1650920.37</v>
      </c>
      <c r="J54" s="79">
        <f t="shared" si="16"/>
        <v>499.83300000000003</v>
      </c>
      <c r="K54" s="94">
        <f t="shared" si="16"/>
        <v>30910117.800000001</v>
      </c>
      <c r="L54" s="89">
        <f t="shared" si="16"/>
        <v>0.30545548546065548</v>
      </c>
      <c r="M54" s="90">
        <f t="shared" si="16"/>
        <v>0.35725320824591683</v>
      </c>
    </row>
    <row r="55" spans="1:13" x14ac:dyDescent="0.2">
      <c r="A55" s="28"/>
      <c r="B55" s="233"/>
      <c r="C55" s="199"/>
      <c r="D55" s="242"/>
      <c r="E55" s="204"/>
      <c r="F55" s="242"/>
      <c r="G55" s="204"/>
      <c r="H55" s="242"/>
      <c r="I55" s="204"/>
      <c r="J55" s="242"/>
      <c r="K55" s="204"/>
      <c r="L55" s="194"/>
      <c r="M55" s="195"/>
    </row>
    <row r="56" spans="1:13" x14ac:dyDescent="0.2">
      <c r="A56" s="447" t="s">
        <v>11</v>
      </c>
      <c r="B56" s="448"/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9"/>
    </row>
    <row r="57" spans="1:13" x14ac:dyDescent="0.2">
      <c r="A57" s="58" t="s">
        <v>12</v>
      </c>
      <c r="B57" s="83"/>
      <c r="C57" s="73"/>
      <c r="D57" s="78">
        <v>339.75</v>
      </c>
      <c r="E57" s="73">
        <v>26844266</v>
      </c>
      <c r="F57" s="78"/>
      <c r="G57" s="73"/>
      <c r="H57" s="78"/>
      <c r="I57" s="73"/>
      <c r="J57" s="78">
        <f>SUM(B57,D57,F57,H57)</f>
        <v>339.75</v>
      </c>
      <c r="K57" s="93">
        <f>SUM(C57,E57,G57,I57)</f>
        <v>26844266</v>
      </c>
      <c r="L57" s="87">
        <f>J57/$J$78</f>
        <v>0.20762634957127221</v>
      </c>
      <c r="M57" s="88">
        <f>K57/$K$78</f>
        <v>0.31026087359352555</v>
      </c>
    </row>
    <row r="58" spans="1:13" x14ac:dyDescent="0.2">
      <c r="A58" s="57" t="s">
        <v>13</v>
      </c>
      <c r="B58" s="83"/>
      <c r="C58" s="73"/>
      <c r="D58" s="78">
        <v>99</v>
      </c>
      <c r="E58" s="73">
        <v>4625126.8</v>
      </c>
      <c r="F58" s="78"/>
      <c r="G58" s="73"/>
      <c r="H58" s="78"/>
      <c r="I58" s="73"/>
      <c r="J58" s="78">
        <f t="shared" ref="J58:K65" si="17">SUM(B58,D58,F58,H58)</f>
        <v>99</v>
      </c>
      <c r="K58" s="93">
        <f t="shared" si="17"/>
        <v>4625126.8</v>
      </c>
      <c r="L58" s="87">
        <f>J58/$J$78</f>
        <v>6.0500393252556142E-2</v>
      </c>
      <c r="M58" s="88">
        <f>K58/$K$78</f>
        <v>5.3456327747937953E-2</v>
      </c>
    </row>
    <row r="59" spans="1:13" x14ac:dyDescent="0.2">
      <c r="A59" s="57" t="s">
        <v>14</v>
      </c>
      <c r="B59" s="83"/>
      <c r="C59" s="73"/>
      <c r="D59" s="78">
        <v>53.120000000000054</v>
      </c>
      <c r="E59" s="73">
        <v>1031096.87</v>
      </c>
      <c r="F59" s="78">
        <v>5.5200000000000005</v>
      </c>
      <c r="G59" s="73">
        <v>172915.20000000001</v>
      </c>
      <c r="H59" s="78">
        <v>0.47000000000000003</v>
      </c>
      <c r="I59" s="73">
        <v>9758</v>
      </c>
      <c r="J59" s="78">
        <f t="shared" si="17"/>
        <v>59.110000000000056</v>
      </c>
      <c r="K59" s="93">
        <f t="shared" si="17"/>
        <v>1213770.07</v>
      </c>
      <c r="L59" s="87">
        <f>J59/$J$78</f>
        <v>3.6123012577359566E-2</v>
      </c>
      <c r="M59" s="88">
        <f>K59/$K$78</f>
        <v>1.4028521482385651E-2</v>
      </c>
    </row>
    <row r="60" spans="1:13" x14ac:dyDescent="0.2">
      <c r="A60" s="57" t="s">
        <v>15</v>
      </c>
      <c r="B60" s="83"/>
      <c r="C60" s="73"/>
      <c r="D60" s="78">
        <v>46</v>
      </c>
      <c r="E60" s="73">
        <v>4106181</v>
      </c>
      <c r="F60" s="78"/>
      <c r="G60" s="73"/>
      <c r="H60" s="78"/>
      <c r="I60" s="73"/>
      <c r="J60" s="78">
        <f t="shared" si="17"/>
        <v>46</v>
      </c>
      <c r="K60" s="93">
        <f t="shared" si="17"/>
        <v>4106181</v>
      </c>
      <c r="L60" s="87">
        <f>J60/$J$78</f>
        <v>2.8111293834521035E-2</v>
      </c>
      <c r="M60" s="88">
        <f>K60/$K$78</f>
        <v>4.7458451804684713E-2</v>
      </c>
    </row>
    <row r="61" spans="1:13" x14ac:dyDescent="0.2">
      <c r="A61" s="6" t="s">
        <v>16</v>
      </c>
      <c r="B61" s="83"/>
      <c r="C61" s="73"/>
      <c r="D61" s="80"/>
      <c r="E61" s="77"/>
      <c r="F61" s="78"/>
      <c r="G61" s="73"/>
      <c r="H61" s="78"/>
      <c r="I61" s="73"/>
      <c r="J61" s="78"/>
      <c r="K61" s="93"/>
      <c r="L61" s="87"/>
      <c r="M61" s="88"/>
    </row>
    <row r="62" spans="1:13" x14ac:dyDescent="0.2">
      <c r="A62" s="58" t="s">
        <v>17</v>
      </c>
      <c r="B62" s="83"/>
      <c r="C62" s="73"/>
      <c r="D62" s="78"/>
      <c r="E62" s="73"/>
      <c r="F62" s="78"/>
      <c r="G62" s="73"/>
      <c r="H62" s="78"/>
      <c r="I62" s="73"/>
      <c r="J62" s="78"/>
      <c r="K62" s="93"/>
      <c r="L62" s="87"/>
      <c r="M62" s="88"/>
    </row>
    <row r="63" spans="1:13" x14ac:dyDescent="0.2">
      <c r="A63" s="148" t="s">
        <v>90</v>
      </c>
      <c r="B63" s="83"/>
      <c r="C63" s="73"/>
      <c r="D63" s="78">
        <v>2.5</v>
      </c>
      <c r="E63" s="73">
        <v>152834</v>
      </c>
      <c r="F63" s="78">
        <v>0.5</v>
      </c>
      <c r="G63" s="73">
        <v>30750</v>
      </c>
      <c r="H63" s="78"/>
      <c r="I63" s="73"/>
      <c r="J63" s="78">
        <f t="shared" si="17"/>
        <v>3</v>
      </c>
      <c r="K63" s="93">
        <f t="shared" si="17"/>
        <v>183584</v>
      </c>
      <c r="L63" s="87">
        <f>J63/$J$78</f>
        <v>1.8333452500774589E-3</v>
      </c>
      <c r="M63" s="88">
        <f>K63/$K$78</f>
        <v>2.1218286325203973E-3</v>
      </c>
    </row>
    <row r="64" spans="1:13" x14ac:dyDescent="0.2">
      <c r="A64" s="58" t="s">
        <v>18</v>
      </c>
      <c r="B64" s="83"/>
      <c r="C64" s="73"/>
      <c r="D64" s="78">
        <v>33</v>
      </c>
      <c r="E64" s="73">
        <v>1402416</v>
      </c>
      <c r="F64" s="78">
        <v>2</v>
      </c>
      <c r="G64" s="73">
        <v>97818</v>
      </c>
      <c r="H64" s="78"/>
      <c r="I64" s="73"/>
      <c r="J64" s="78">
        <f t="shared" si="17"/>
        <v>35</v>
      </c>
      <c r="K64" s="93">
        <f t="shared" si="17"/>
        <v>1500234</v>
      </c>
      <c r="L64" s="87">
        <f>J64/$J$78</f>
        <v>2.1389027917570351E-2</v>
      </c>
      <c r="M64" s="88">
        <f>K64/$K$78</f>
        <v>1.7339416597746023E-2</v>
      </c>
    </row>
    <row r="65" spans="1:13" x14ac:dyDescent="0.2">
      <c r="A65" s="14" t="s">
        <v>45</v>
      </c>
      <c r="B65" s="83"/>
      <c r="C65" s="73"/>
      <c r="D65" s="78">
        <v>0</v>
      </c>
      <c r="E65" s="73">
        <v>188665</v>
      </c>
      <c r="F65" s="78">
        <v>0</v>
      </c>
      <c r="G65" s="73">
        <v>11000</v>
      </c>
      <c r="H65" s="78">
        <v>0</v>
      </c>
      <c r="I65" s="73">
        <v>14412.94</v>
      </c>
      <c r="J65" s="78">
        <f t="shared" si="17"/>
        <v>0</v>
      </c>
      <c r="K65" s="93">
        <f t="shared" si="17"/>
        <v>214077.94</v>
      </c>
      <c r="L65" s="87">
        <f>J65/$J$78</f>
        <v>0</v>
      </c>
      <c r="M65" s="88">
        <f>K65/$K$78</f>
        <v>2.4742717376404462E-3</v>
      </c>
    </row>
    <row r="66" spans="1:13" x14ac:dyDescent="0.2">
      <c r="A66" s="153" t="s">
        <v>71</v>
      </c>
      <c r="B66" s="83"/>
      <c r="C66" s="73"/>
      <c r="D66" s="78"/>
      <c r="E66" s="73"/>
      <c r="F66" s="78"/>
      <c r="G66" s="73"/>
      <c r="H66" s="78"/>
      <c r="I66" s="73"/>
      <c r="J66" s="78"/>
      <c r="K66" s="93"/>
      <c r="L66" s="87"/>
      <c r="M66" s="88"/>
    </row>
    <row r="67" spans="1:13" x14ac:dyDescent="0.2">
      <c r="A67" s="61" t="s">
        <v>38</v>
      </c>
      <c r="B67" s="82"/>
      <c r="C67" s="74"/>
      <c r="D67" s="79">
        <f t="shared" ref="D67:M67" si="18">SUM(D57:D66)</f>
        <v>573.37000000000012</v>
      </c>
      <c r="E67" s="74">
        <f t="shared" si="18"/>
        <v>38350585.670000002</v>
      </c>
      <c r="F67" s="79">
        <f t="shared" si="18"/>
        <v>8.02</v>
      </c>
      <c r="G67" s="74">
        <f t="shared" si="18"/>
        <v>312483.20000000001</v>
      </c>
      <c r="H67" s="79">
        <f t="shared" si="18"/>
        <v>0.47000000000000003</v>
      </c>
      <c r="I67" s="74">
        <f t="shared" si="18"/>
        <v>24170.940000000002</v>
      </c>
      <c r="J67" s="79">
        <f t="shared" si="18"/>
        <v>581.86000000000013</v>
      </c>
      <c r="K67" s="94">
        <f t="shared" si="18"/>
        <v>38687239.810000002</v>
      </c>
      <c r="L67" s="89">
        <f t="shared" si="18"/>
        <v>0.35558342240335677</v>
      </c>
      <c r="M67" s="90">
        <f t="shared" si="18"/>
        <v>0.44713969159644074</v>
      </c>
    </row>
    <row r="68" spans="1:13" x14ac:dyDescent="0.2">
      <c r="A68" s="28"/>
      <c r="B68" s="234"/>
      <c r="C68" s="199"/>
      <c r="D68" s="242"/>
      <c r="E68" s="204"/>
      <c r="F68" s="242"/>
      <c r="G68" s="204"/>
      <c r="H68" s="242"/>
      <c r="I68" s="204"/>
      <c r="J68" s="242"/>
      <c r="K68" s="204"/>
      <c r="L68" s="249"/>
      <c r="M68" s="209"/>
    </row>
    <row r="69" spans="1:13" x14ac:dyDescent="0.2">
      <c r="A69" s="447" t="s">
        <v>41</v>
      </c>
      <c r="B69" s="448"/>
      <c r="C69" s="448"/>
      <c r="D69" s="448"/>
      <c r="E69" s="448"/>
      <c r="F69" s="448"/>
      <c r="G69" s="448"/>
      <c r="H69" s="448"/>
      <c r="I69" s="448"/>
      <c r="J69" s="448"/>
      <c r="K69" s="448"/>
      <c r="L69" s="448"/>
      <c r="M69" s="449"/>
    </row>
    <row r="70" spans="1:13" x14ac:dyDescent="0.2">
      <c r="A70" s="2" t="s">
        <v>20</v>
      </c>
      <c r="B70" s="83">
        <v>22</v>
      </c>
      <c r="C70" s="73">
        <v>658144.5</v>
      </c>
      <c r="D70" s="78">
        <v>228.13</v>
      </c>
      <c r="E70" s="73">
        <v>7174269.7000000002</v>
      </c>
      <c r="F70" s="78">
        <v>13</v>
      </c>
      <c r="G70" s="73">
        <v>384618</v>
      </c>
      <c r="H70" s="78">
        <v>6.9999999999999991</v>
      </c>
      <c r="I70" s="73">
        <v>210717.01</v>
      </c>
      <c r="J70" s="78">
        <f>SUM(B70,D70,F70,H70)</f>
        <v>270.13</v>
      </c>
      <c r="K70" s="93">
        <f>SUM(C70,E70,G70,I70)</f>
        <v>8427749.2100000009</v>
      </c>
      <c r="L70" s="87">
        <f>J70/$J$78</f>
        <v>0.16508051746780797</v>
      </c>
      <c r="M70" s="88">
        <f t="shared" ref="M70:M75" si="19">K70/$K$78</f>
        <v>9.7406307638351716E-2</v>
      </c>
    </row>
    <row r="71" spans="1:13" x14ac:dyDescent="0.2">
      <c r="A71" s="2" t="s">
        <v>21</v>
      </c>
      <c r="B71" s="83"/>
      <c r="C71" s="73"/>
      <c r="D71" s="78"/>
      <c r="E71" s="73"/>
      <c r="F71" s="78"/>
      <c r="G71" s="73"/>
      <c r="H71" s="78"/>
      <c r="I71" s="73"/>
      <c r="J71" s="78"/>
      <c r="K71" s="93"/>
      <c r="L71" s="87"/>
      <c r="M71" s="88"/>
    </row>
    <row r="72" spans="1:13" x14ac:dyDescent="0.2">
      <c r="A72" s="2" t="s">
        <v>22</v>
      </c>
      <c r="B72" s="83">
        <v>2</v>
      </c>
      <c r="C72" s="73">
        <v>78187.200000000012</v>
      </c>
      <c r="D72" s="78">
        <v>27</v>
      </c>
      <c r="E72" s="73">
        <v>1189822.3999999999</v>
      </c>
      <c r="F72" s="78"/>
      <c r="G72" s="73"/>
      <c r="H72" s="78"/>
      <c r="I72" s="73"/>
      <c r="J72" s="78">
        <f>SUM(B72,D72,F72,H72)</f>
        <v>29</v>
      </c>
      <c r="K72" s="93">
        <f t="shared" ref="J72:K75" si="20">SUM(C72,E72,G72,I72)</f>
        <v>1268009.5999999999</v>
      </c>
      <c r="L72" s="87">
        <f>J72/$J$78</f>
        <v>1.7722337417415433E-2</v>
      </c>
      <c r="M72" s="88">
        <f t="shared" si="19"/>
        <v>1.465541155869104E-2</v>
      </c>
    </row>
    <row r="73" spans="1:13" x14ac:dyDescent="0.2">
      <c r="A73" s="2" t="s">
        <v>23</v>
      </c>
      <c r="B73" s="83">
        <v>71.37</v>
      </c>
      <c r="C73" s="73">
        <v>1669904.54</v>
      </c>
      <c r="D73" s="78">
        <v>88.63</v>
      </c>
      <c r="E73" s="73">
        <v>2130352.9699999997</v>
      </c>
      <c r="F73" s="78">
        <v>8</v>
      </c>
      <c r="G73" s="73">
        <v>197106</v>
      </c>
      <c r="H73" s="78">
        <v>1</v>
      </c>
      <c r="I73" s="73">
        <v>29347.5</v>
      </c>
      <c r="J73" s="78">
        <f t="shared" si="20"/>
        <v>169</v>
      </c>
      <c r="K73" s="93">
        <f t="shared" si="20"/>
        <v>4026711.01</v>
      </c>
      <c r="L73" s="87">
        <f t="shared" ref="L73:L75" si="21">J73/$J$78</f>
        <v>0.10327844908769684</v>
      </c>
      <c r="M73" s="88">
        <f t="shared" si="19"/>
        <v>4.6539952914759063E-2</v>
      </c>
    </row>
    <row r="74" spans="1:13" x14ac:dyDescent="0.2">
      <c r="A74" s="2" t="s">
        <v>24</v>
      </c>
      <c r="B74" s="83">
        <v>21</v>
      </c>
      <c r="C74" s="73">
        <v>740493</v>
      </c>
      <c r="D74" s="78">
        <v>33</v>
      </c>
      <c r="E74" s="73">
        <v>1227739.5</v>
      </c>
      <c r="F74" s="78"/>
      <c r="G74" s="73"/>
      <c r="H74" s="78"/>
      <c r="I74" s="73"/>
      <c r="J74" s="78">
        <f t="shared" si="20"/>
        <v>54</v>
      </c>
      <c r="K74" s="93">
        <f t="shared" si="20"/>
        <v>1968232.5</v>
      </c>
      <c r="L74" s="87">
        <f t="shared" si="21"/>
        <v>3.3000214501394259E-2</v>
      </c>
      <c r="M74" s="88">
        <f t="shared" si="19"/>
        <v>2.274845342708081E-2</v>
      </c>
    </row>
    <row r="75" spans="1:13" x14ac:dyDescent="0.2">
      <c r="A75" s="27" t="s">
        <v>25</v>
      </c>
      <c r="B75" s="83">
        <v>8</v>
      </c>
      <c r="C75" s="73">
        <v>301743</v>
      </c>
      <c r="D75" s="78">
        <v>13</v>
      </c>
      <c r="E75" s="73">
        <v>495670.5</v>
      </c>
      <c r="F75" s="78">
        <v>7</v>
      </c>
      <c r="G75" s="73">
        <v>226414.5</v>
      </c>
      <c r="H75" s="78">
        <v>4.53</v>
      </c>
      <c r="I75" s="73">
        <v>209708.2</v>
      </c>
      <c r="J75" s="78">
        <f>SUM(B75,D75,F75,H75)</f>
        <v>32.53</v>
      </c>
      <c r="K75" s="93">
        <f t="shared" si="20"/>
        <v>1233536.2</v>
      </c>
      <c r="L75" s="87">
        <f t="shared" si="21"/>
        <v>1.9879573661673245E-2</v>
      </c>
      <c r="M75" s="88">
        <f t="shared" si="19"/>
        <v>1.4256974618759844E-2</v>
      </c>
    </row>
    <row r="76" spans="1:13" x14ac:dyDescent="0.2">
      <c r="A76" s="61" t="s">
        <v>38</v>
      </c>
      <c r="B76" s="82">
        <f>SUM(B70:B75)</f>
        <v>124.37</v>
      </c>
      <c r="C76" s="74">
        <f t="shared" ref="C76:M76" si="22">SUM(C70:C75)</f>
        <v>3448472.24</v>
      </c>
      <c r="D76" s="79">
        <f>SUM(D70:D75)</f>
        <v>389.76</v>
      </c>
      <c r="E76" s="74">
        <f t="shared" si="22"/>
        <v>12217855.07</v>
      </c>
      <c r="F76" s="79">
        <f>SUM(F70:F75)</f>
        <v>28</v>
      </c>
      <c r="G76" s="74">
        <f t="shared" si="22"/>
        <v>808138.5</v>
      </c>
      <c r="H76" s="79">
        <f>SUM(H70:H75)</f>
        <v>12.53</v>
      </c>
      <c r="I76" s="74">
        <f t="shared" si="22"/>
        <v>449772.71</v>
      </c>
      <c r="J76" s="79">
        <f>SUM(J70:J75)</f>
        <v>554.66</v>
      </c>
      <c r="K76" s="94">
        <f t="shared" si="22"/>
        <v>16924238.52</v>
      </c>
      <c r="L76" s="91">
        <f t="shared" si="22"/>
        <v>0.3389610921359878</v>
      </c>
      <c r="M76" s="92">
        <f t="shared" si="22"/>
        <v>0.19560710015764249</v>
      </c>
    </row>
    <row r="77" spans="1:13" x14ac:dyDescent="0.2">
      <c r="A77" s="17"/>
      <c r="B77" s="235"/>
      <c r="C77" s="75"/>
      <c r="D77" s="99"/>
      <c r="E77" s="205"/>
      <c r="F77" s="99"/>
      <c r="G77" s="205"/>
      <c r="H77" s="99"/>
      <c r="I77" s="205"/>
      <c r="J77" s="99"/>
      <c r="K77" s="205"/>
      <c r="L77" s="227"/>
      <c r="M77" s="228"/>
    </row>
    <row r="78" spans="1:13" x14ac:dyDescent="0.2">
      <c r="A78" s="63" t="s">
        <v>26</v>
      </c>
      <c r="B78" s="236">
        <f>SUM(B54,B67,B76)</f>
        <v>209.12</v>
      </c>
      <c r="C78" s="76">
        <f t="shared" ref="C78:K78" si="23">SUM(C54,C67,C76)</f>
        <v>8388828.2400000002</v>
      </c>
      <c r="D78" s="81">
        <f t="shared" si="23"/>
        <v>1331.45</v>
      </c>
      <c r="E78" s="76">
        <f t="shared" si="23"/>
        <v>73659620.569999993</v>
      </c>
      <c r="F78" s="81">
        <f t="shared" si="23"/>
        <v>58.2</v>
      </c>
      <c r="G78" s="76">
        <f t="shared" si="23"/>
        <v>2348283.2999999998</v>
      </c>
      <c r="H78" s="81">
        <f t="shared" si="23"/>
        <v>37.582999999999998</v>
      </c>
      <c r="I78" s="76">
        <f t="shared" si="23"/>
        <v>2124864.02</v>
      </c>
      <c r="J78" s="81">
        <f t="shared" si="23"/>
        <v>1636.3530000000001</v>
      </c>
      <c r="K78" s="95">
        <f t="shared" si="23"/>
        <v>86521596.129999995</v>
      </c>
      <c r="L78" s="229">
        <f t="shared" ref="L78:M78" si="24">SUM(L54,L67,L76)</f>
        <v>1</v>
      </c>
      <c r="M78" s="214">
        <f t="shared" si="24"/>
        <v>1</v>
      </c>
    </row>
    <row r="79" spans="1:13" x14ac:dyDescent="0.2">
      <c r="A79" s="50"/>
      <c r="B79" s="233"/>
      <c r="C79" s="199"/>
      <c r="D79" s="243"/>
      <c r="E79" s="120"/>
      <c r="F79" s="243"/>
      <c r="G79" s="120"/>
      <c r="H79" s="243"/>
      <c r="I79" s="207"/>
      <c r="J79" s="243"/>
      <c r="K79" s="207"/>
      <c r="L79" s="249"/>
      <c r="M79" s="209"/>
    </row>
    <row r="80" spans="1:13" ht="15" thickBot="1" x14ac:dyDescent="0.25">
      <c r="A80" s="68" t="s">
        <v>39</v>
      </c>
      <c r="B80" s="84">
        <f>B78/$J$78</f>
        <v>0.12779638623206607</v>
      </c>
      <c r="C80" s="86">
        <f>C78/$K$78</f>
        <v>9.6956466538084429E-2</v>
      </c>
      <c r="D80" s="86">
        <f>D78/$J$78</f>
        <v>0.81366917773854419</v>
      </c>
      <c r="E80" s="86">
        <f>E78/$K$78</f>
        <v>0.851343755370917</v>
      </c>
      <c r="F80" s="100">
        <f>F78/$J$78</f>
        <v>3.5566897851502702E-2</v>
      </c>
      <c r="G80" s="86">
        <f>G78/$K$78</f>
        <v>2.7141007621630894E-2</v>
      </c>
      <c r="H80" s="101">
        <f>H78/$J$78</f>
        <v>2.2967538177887045E-2</v>
      </c>
      <c r="I80" s="86">
        <f>I78/$K$78</f>
        <v>2.455877046936767E-2</v>
      </c>
      <c r="J80" s="86">
        <f>J78/$J$78</f>
        <v>1</v>
      </c>
      <c r="K80" s="86">
        <f>K78/$K$78</f>
        <v>1</v>
      </c>
      <c r="L80" s="250"/>
      <c r="M80" s="211"/>
    </row>
    <row r="81" spans="1:13" ht="4" customHeight="1" x14ac:dyDescent="0.2">
      <c r="A81" s="18"/>
      <c r="B81" s="237"/>
      <c r="C81" s="200"/>
      <c r="D81" s="237"/>
      <c r="E81" s="203"/>
      <c r="F81" s="237"/>
      <c r="G81" s="203"/>
      <c r="H81" s="237"/>
      <c r="I81" s="200"/>
      <c r="J81" s="248"/>
      <c r="K81" s="208"/>
      <c r="L81" s="251"/>
      <c r="M81" s="212"/>
    </row>
    <row r="82" spans="1:13" x14ac:dyDescent="0.2">
      <c r="A82" s="286" t="s">
        <v>82</v>
      </c>
      <c r="B82" s="238"/>
      <c r="D82" s="238"/>
      <c r="E82" s="201"/>
      <c r="F82" s="238"/>
      <c r="G82" s="201"/>
      <c r="H82" s="238"/>
      <c r="I82" s="201"/>
      <c r="J82" s="248"/>
      <c r="K82" s="208"/>
      <c r="L82" s="251"/>
      <c r="M82" s="212"/>
    </row>
    <row r="83" spans="1:13" x14ac:dyDescent="0.2">
      <c r="A83" s="286" t="s">
        <v>83</v>
      </c>
      <c r="B83" s="238"/>
      <c r="D83" s="238"/>
      <c r="E83" s="201"/>
      <c r="F83" s="238"/>
      <c r="G83" s="201"/>
      <c r="H83" s="238"/>
      <c r="I83" s="201"/>
      <c r="J83" s="248"/>
      <c r="K83" s="208"/>
      <c r="L83" s="251"/>
      <c r="M83" s="212"/>
    </row>
    <row r="84" spans="1:13" x14ac:dyDescent="0.2">
      <c r="A84" s="286" t="s">
        <v>81</v>
      </c>
      <c r="B84" s="238"/>
      <c r="D84" s="238"/>
      <c r="E84" s="201"/>
      <c r="F84" s="238"/>
      <c r="G84" s="201"/>
      <c r="H84" s="238"/>
      <c r="I84" s="201"/>
      <c r="J84" s="248"/>
      <c r="K84" s="208"/>
      <c r="L84" s="251"/>
      <c r="M84" s="212"/>
    </row>
    <row r="85" spans="1:13" ht="5" customHeight="1" x14ac:dyDescent="0.2">
      <c r="A85" s="285"/>
      <c r="B85" s="238"/>
      <c r="D85" s="238"/>
      <c r="E85" s="201"/>
      <c r="F85" s="238"/>
      <c r="G85" s="201"/>
      <c r="H85" s="238"/>
      <c r="I85" s="201"/>
      <c r="J85" s="248"/>
      <c r="K85" s="208"/>
      <c r="L85" s="251"/>
      <c r="M85" s="212"/>
    </row>
    <row r="86" spans="1:13" x14ac:dyDescent="0.2">
      <c r="A86" s="134" t="s">
        <v>27</v>
      </c>
      <c r="B86" s="238"/>
      <c r="D86" s="238"/>
      <c r="E86" s="201"/>
      <c r="F86" s="238"/>
      <c r="G86" s="201"/>
      <c r="H86" s="238"/>
      <c r="I86" s="201"/>
      <c r="J86" s="248"/>
      <c r="K86" s="208"/>
      <c r="L86" s="251"/>
      <c r="M86" s="212"/>
    </row>
    <row r="87" spans="1:13" x14ac:dyDescent="0.2">
      <c r="A87" s="134" t="s">
        <v>72</v>
      </c>
      <c r="B87" s="238"/>
      <c r="D87" s="238"/>
      <c r="E87" s="201"/>
      <c r="F87" s="244"/>
      <c r="G87" s="206"/>
      <c r="H87" s="248"/>
      <c r="I87" s="208"/>
      <c r="J87" s="238"/>
      <c r="K87" s="201"/>
      <c r="L87" s="238"/>
      <c r="M87" s="212"/>
    </row>
    <row r="88" spans="1:13" x14ac:dyDescent="0.2">
      <c r="A88" s="135" t="s">
        <v>28</v>
      </c>
      <c r="B88" s="238"/>
      <c r="D88" s="238"/>
      <c r="E88" s="201"/>
      <c r="F88" s="238"/>
      <c r="G88" s="201"/>
      <c r="H88" s="238"/>
      <c r="I88" s="201"/>
      <c r="J88" s="237"/>
      <c r="K88" s="200"/>
      <c r="L88" s="252"/>
      <c r="M88" s="212"/>
    </row>
    <row r="89" spans="1:13" x14ac:dyDescent="0.2">
      <c r="A89" s="134" t="s">
        <v>29</v>
      </c>
    </row>
    <row r="90" spans="1:13" x14ac:dyDescent="0.2">
      <c r="A90" s="134" t="s">
        <v>50</v>
      </c>
    </row>
    <row r="91" spans="1:13" x14ac:dyDescent="0.2">
      <c r="A91" s="134" t="s">
        <v>51</v>
      </c>
    </row>
    <row r="92" spans="1:13" x14ac:dyDescent="0.2">
      <c r="A92" s="134" t="s">
        <v>52</v>
      </c>
    </row>
    <row r="93" spans="1:13" x14ac:dyDescent="0.2">
      <c r="A93" s="13"/>
    </row>
    <row r="94" spans="1:13" x14ac:dyDescent="0.2">
      <c r="A94" s="12"/>
    </row>
    <row r="95" spans="1:13" x14ac:dyDescent="0.2">
      <c r="A95" s="12"/>
    </row>
  </sheetData>
  <mergeCells count="24">
    <mergeCell ref="A1:S1"/>
    <mergeCell ref="N3:O4"/>
    <mergeCell ref="A3:A5"/>
    <mergeCell ref="A46:M46"/>
    <mergeCell ref="A56:M56"/>
    <mergeCell ref="J3:K4"/>
    <mergeCell ref="A6:S6"/>
    <mergeCell ref="A16:S16"/>
    <mergeCell ref="A69:M69"/>
    <mergeCell ref="A29:S29"/>
    <mergeCell ref="L43:M44"/>
    <mergeCell ref="A43:A45"/>
    <mergeCell ref="L3:M4"/>
    <mergeCell ref="P3:Q4"/>
    <mergeCell ref="R3:S4"/>
    <mergeCell ref="B43:C44"/>
    <mergeCell ref="D43:E44"/>
    <mergeCell ref="F43:G44"/>
    <mergeCell ref="H43:I44"/>
    <mergeCell ref="J43:K44"/>
    <mergeCell ref="B3:C4"/>
    <mergeCell ref="D3:E4"/>
    <mergeCell ref="F3:G4"/>
    <mergeCell ref="H3:I4"/>
  </mergeCells>
  <pageMargins left="0.25" right="0.25" top="0.35" bottom="0.25" header="0.3" footer="0.2"/>
  <pageSetup paperSize="17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95"/>
  <sheetViews>
    <sheetView zoomScaleNormal="100" workbookViewId="0">
      <selection sqref="A1:S1"/>
    </sheetView>
  </sheetViews>
  <sheetFormatPr baseColWidth="10" defaultColWidth="9.1640625" defaultRowHeight="14" x14ac:dyDescent="0.2"/>
  <cols>
    <col min="1" max="1" width="24.6640625" style="1" customWidth="1"/>
    <col min="2" max="2" width="6.83203125" style="173" bestFit="1" customWidth="1"/>
    <col min="3" max="3" width="9.83203125" style="1" bestFit="1" customWidth="1"/>
    <col min="4" max="4" width="6.83203125" style="173" bestFit="1" customWidth="1"/>
    <col min="5" max="5" width="9.83203125" style="1" bestFit="1" customWidth="1"/>
    <col min="6" max="6" width="5.6640625" style="173" bestFit="1" customWidth="1"/>
    <col min="7" max="7" width="9.83203125" style="1" bestFit="1" customWidth="1"/>
    <col min="8" max="8" width="4.6640625" style="173" bestFit="1" customWidth="1"/>
    <col min="9" max="9" width="8.83203125" style="1" bestFit="1" customWidth="1"/>
    <col min="10" max="10" width="6.5" style="173" bestFit="1" customWidth="1"/>
    <col min="11" max="11" width="9.83203125" style="1" bestFit="1" customWidth="1"/>
    <col min="12" max="12" width="5.6640625" style="173" bestFit="1" customWidth="1"/>
    <col min="13" max="13" width="8.83203125" style="1" bestFit="1" customWidth="1"/>
    <col min="14" max="14" width="4.6640625" style="173" bestFit="1" customWidth="1"/>
    <col min="15" max="15" width="8.83203125" style="1" bestFit="1" customWidth="1"/>
    <col min="16" max="16" width="6.83203125" style="173" bestFit="1" customWidth="1"/>
    <col min="17" max="17" width="9.83203125" style="1" bestFit="1" customWidth="1"/>
    <col min="18" max="19" width="5.6640625" style="1" bestFit="1" customWidth="1"/>
    <col min="20" max="16384" width="9.1640625" style="1"/>
  </cols>
  <sheetData>
    <row r="1" spans="1:21" ht="35" customHeight="1" thickBot="1" x14ac:dyDescent="0.25">
      <c r="A1" s="425" t="s">
        <v>37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</row>
    <row r="2" spans="1:21" x14ac:dyDescent="0.2">
      <c r="A2" s="40"/>
      <c r="B2" s="356"/>
      <c r="C2" s="42"/>
      <c r="D2" s="362"/>
      <c r="E2" s="44"/>
      <c r="F2" s="362"/>
      <c r="G2" s="44"/>
      <c r="H2" s="369"/>
      <c r="I2" s="44"/>
      <c r="J2" s="356"/>
      <c r="K2" s="44"/>
      <c r="L2" s="362"/>
      <c r="M2" s="44"/>
      <c r="N2" s="369"/>
      <c r="O2" s="44"/>
      <c r="P2" s="362"/>
      <c r="Q2" s="44"/>
      <c r="R2" s="45"/>
      <c r="S2" s="46"/>
    </row>
    <row r="3" spans="1:21" ht="14" customHeight="1" x14ac:dyDescent="0.2">
      <c r="A3" s="451" t="s">
        <v>79</v>
      </c>
      <c r="B3" s="490" t="s">
        <v>84</v>
      </c>
      <c r="C3" s="485"/>
      <c r="D3" s="482" t="s">
        <v>47</v>
      </c>
      <c r="E3" s="483"/>
      <c r="F3" s="482" t="s">
        <v>89</v>
      </c>
      <c r="G3" s="483"/>
      <c r="H3" s="482" t="s">
        <v>77</v>
      </c>
      <c r="I3" s="483"/>
      <c r="J3" s="484" t="s">
        <v>85</v>
      </c>
      <c r="K3" s="485"/>
      <c r="L3" s="484" t="s">
        <v>86</v>
      </c>
      <c r="M3" s="485"/>
      <c r="N3" s="486" t="s">
        <v>78</v>
      </c>
      <c r="O3" s="487"/>
      <c r="P3" s="436" t="s">
        <v>87</v>
      </c>
      <c r="Q3" s="437"/>
      <c r="R3" s="440" t="s">
        <v>88</v>
      </c>
      <c r="S3" s="441"/>
    </row>
    <row r="4" spans="1:21" ht="14" customHeight="1" thickBot="1" x14ac:dyDescent="0.25">
      <c r="A4" s="451"/>
      <c r="B4" s="431"/>
      <c r="C4" s="429"/>
      <c r="D4" s="434"/>
      <c r="E4" s="435"/>
      <c r="F4" s="434"/>
      <c r="G4" s="435"/>
      <c r="H4" s="434"/>
      <c r="I4" s="435"/>
      <c r="J4" s="428"/>
      <c r="K4" s="429"/>
      <c r="L4" s="428"/>
      <c r="M4" s="429"/>
      <c r="N4" s="488"/>
      <c r="O4" s="489"/>
      <c r="P4" s="438"/>
      <c r="Q4" s="439"/>
      <c r="R4" s="442"/>
      <c r="S4" s="443"/>
    </row>
    <row r="5" spans="1:21" ht="14" customHeight="1" thickBot="1" x14ac:dyDescent="0.25">
      <c r="A5" s="452"/>
      <c r="B5" s="357" t="s">
        <v>4</v>
      </c>
      <c r="C5" s="302" t="s">
        <v>5</v>
      </c>
      <c r="D5" s="363" t="s">
        <v>4</v>
      </c>
      <c r="E5" s="55" t="s">
        <v>5</v>
      </c>
      <c r="F5" s="363" t="s">
        <v>4</v>
      </c>
      <c r="G5" s="55" t="s">
        <v>5</v>
      </c>
      <c r="H5" s="370" t="s">
        <v>4</v>
      </c>
      <c r="I5" s="55" t="s">
        <v>5</v>
      </c>
      <c r="J5" s="363" t="s">
        <v>4</v>
      </c>
      <c r="K5" s="55" t="s">
        <v>5</v>
      </c>
      <c r="L5" s="363" t="s">
        <v>4</v>
      </c>
      <c r="M5" s="55" t="s">
        <v>5</v>
      </c>
      <c r="N5" s="370" t="s">
        <v>4</v>
      </c>
      <c r="O5" s="55" t="s">
        <v>5</v>
      </c>
      <c r="P5" s="363" t="s">
        <v>4</v>
      </c>
      <c r="Q5" s="304" t="s">
        <v>5</v>
      </c>
      <c r="R5" s="65" t="s">
        <v>4</v>
      </c>
      <c r="S5" s="56" t="s">
        <v>5</v>
      </c>
    </row>
    <row r="6" spans="1:21" x14ac:dyDescent="0.2">
      <c r="A6" s="470" t="s">
        <v>6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2"/>
    </row>
    <row r="7" spans="1:21" x14ac:dyDescent="0.2">
      <c r="A7" s="263" t="s">
        <v>7</v>
      </c>
      <c r="B7" s="216"/>
      <c r="C7" s="112"/>
      <c r="D7" s="174"/>
      <c r="E7" s="112"/>
      <c r="F7" s="174"/>
      <c r="G7" s="112"/>
      <c r="H7" s="174"/>
      <c r="I7" s="112"/>
      <c r="J7" s="174">
        <v>40</v>
      </c>
      <c r="K7" s="112">
        <v>2523008</v>
      </c>
      <c r="L7" s="174"/>
      <c r="M7" s="112"/>
      <c r="N7" s="174"/>
      <c r="O7" s="112"/>
      <c r="P7" s="174">
        <f>SUM(B7,D7,F7,H7,J7,L7,N7)</f>
        <v>40</v>
      </c>
      <c r="Q7" s="114">
        <f>SUM(C7,E7,G7,I7,K7,M7,O7)</f>
        <v>2523008</v>
      </c>
      <c r="R7" s="121">
        <f>P7/$P$38</f>
        <v>2.4082139360932269E-2</v>
      </c>
      <c r="S7" s="124">
        <f>Q7/$Q$38</f>
        <v>2.7978153838283545E-2</v>
      </c>
      <c r="U7" s="139"/>
    </row>
    <row r="8" spans="1:21" x14ac:dyDescent="0.2">
      <c r="A8" s="263" t="s">
        <v>8</v>
      </c>
      <c r="B8" s="216">
        <v>24</v>
      </c>
      <c r="C8" s="112">
        <v>3492382</v>
      </c>
      <c r="D8" s="174">
        <v>3</v>
      </c>
      <c r="E8" s="112">
        <v>429028</v>
      </c>
      <c r="F8" s="174">
        <v>5</v>
      </c>
      <c r="G8" s="112">
        <v>738502</v>
      </c>
      <c r="H8" s="174">
        <v>1</v>
      </c>
      <c r="I8" s="112">
        <v>200000</v>
      </c>
      <c r="J8" s="174">
        <v>6</v>
      </c>
      <c r="K8" s="112">
        <v>1062041</v>
      </c>
      <c r="L8" s="174">
        <v>4</v>
      </c>
      <c r="M8" s="112">
        <v>485600</v>
      </c>
      <c r="N8" s="186">
        <v>1</v>
      </c>
      <c r="O8" s="112">
        <v>178500</v>
      </c>
      <c r="P8" s="174">
        <f t="shared" ref="P8:Q9" si="0">SUM(B8,D8,F8,H8,J8,L8,N8)</f>
        <v>44</v>
      </c>
      <c r="Q8" s="114">
        <f t="shared" si="0"/>
        <v>6586053</v>
      </c>
      <c r="R8" s="121">
        <f>P8/$P$38</f>
        <v>2.6490353297025496E-2</v>
      </c>
      <c r="S8" s="124">
        <f>Q8/$Q$38</f>
        <v>7.3034094232395957E-2</v>
      </c>
      <c r="U8" s="139"/>
    </row>
    <row r="9" spans="1:21" x14ac:dyDescent="0.2">
      <c r="A9" s="263" t="s">
        <v>9</v>
      </c>
      <c r="B9" s="216">
        <v>239</v>
      </c>
      <c r="C9" s="112">
        <v>12844172.01</v>
      </c>
      <c r="D9" s="174">
        <v>60</v>
      </c>
      <c r="E9" s="112">
        <v>2674349</v>
      </c>
      <c r="F9" s="174">
        <v>55</v>
      </c>
      <c r="G9" s="112">
        <v>3435878</v>
      </c>
      <c r="H9" s="174">
        <v>19</v>
      </c>
      <c r="I9" s="112">
        <v>1282995</v>
      </c>
      <c r="J9" s="174">
        <v>20</v>
      </c>
      <c r="K9" s="112">
        <v>1065184.5</v>
      </c>
      <c r="L9" s="174">
        <v>29</v>
      </c>
      <c r="M9" s="112">
        <v>1645895</v>
      </c>
      <c r="N9" s="186">
        <v>24</v>
      </c>
      <c r="O9" s="112">
        <v>1313472</v>
      </c>
      <c r="P9" s="174">
        <f t="shared" si="0"/>
        <v>446</v>
      </c>
      <c r="Q9" s="114">
        <f t="shared" si="0"/>
        <v>24261945.509999998</v>
      </c>
      <c r="R9" s="121">
        <f>P9/$P$38</f>
        <v>0.26851585387439481</v>
      </c>
      <c r="S9" s="124">
        <f>Q9/$Q$38</f>
        <v>0.26904569620660446</v>
      </c>
      <c r="U9" s="139"/>
    </row>
    <row r="10" spans="1:21" x14ac:dyDescent="0.2">
      <c r="A10" s="263" t="s">
        <v>10</v>
      </c>
      <c r="B10" s="216">
        <v>1.3</v>
      </c>
      <c r="C10" s="112">
        <v>19733</v>
      </c>
      <c r="D10" s="174">
        <v>0.6</v>
      </c>
      <c r="E10" s="112">
        <v>17566</v>
      </c>
      <c r="F10" s="174"/>
      <c r="G10" s="112"/>
      <c r="H10" s="174">
        <v>1</v>
      </c>
      <c r="I10" s="112">
        <v>28584</v>
      </c>
      <c r="J10" s="174"/>
      <c r="K10" s="112"/>
      <c r="L10" s="174"/>
      <c r="M10" s="112"/>
      <c r="N10" s="174"/>
      <c r="O10" s="112"/>
      <c r="P10" s="174">
        <f>SUM(B10,D10,F10,H10,J10,L10,N10)</f>
        <v>2.9</v>
      </c>
      <c r="Q10" s="114">
        <f>SUM(C10,E10,G10,I10,K10,M10,O10)</f>
        <v>65883</v>
      </c>
      <c r="R10" s="121">
        <f>P10/$P$38</f>
        <v>1.7459551036675895E-3</v>
      </c>
      <c r="S10" s="124">
        <f>Q10/$Q$38</f>
        <v>7.3059011676841095E-4</v>
      </c>
      <c r="T10" s="3"/>
      <c r="U10" s="139"/>
    </row>
    <row r="11" spans="1:21" x14ac:dyDescent="0.2">
      <c r="A11" s="263" t="s">
        <v>44</v>
      </c>
      <c r="B11" s="216"/>
      <c r="C11" s="112"/>
      <c r="D11" s="174"/>
      <c r="E11" s="112"/>
      <c r="F11" s="174"/>
      <c r="G11" s="112"/>
      <c r="H11" s="174"/>
      <c r="I11" s="112"/>
      <c r="J11" s="174"/>
      <c r="K11" s="112"/>
      <c r="L11" s="174"/>
      <c r="M11" s="112"/>
      <c r="N11" s="174"/>
      <c r="O11" s="112"/>
      <c r="P11" s="174"/>
      <c r="Q11" s="114"/>
      <c r="R11" s="121"/>
      <c r="S11" s="124"/>
      <c r="T11" s="3"/>
      <c r="U11" s="139"/>
    </row>
    <row r="12" spans="1:21" x14ac:dyDescent="0.2">
      <c r="A12" s="264" t="s">
        <v>70</v>
      </c>
      <c r="B12" s="216"/>
      <c r="C12" s="114"/>
      <c r="D12" s="224"/>
      <c r="E12" s="114"/>
      <c r="F12" s="224"/>
      <c r="G12" s="114"/>
      <c r="H12" s="224"/>
      <c r="I12" s="114"/>
      <c r="J12" s="224"/>
      <c r="K12" s="114"/>
      <c r="L12" s="224"/>
      <c r="M12" s="114"/>
      <c r="N12" s="224"/>
      <c r="O12" s="114"/>
      <c r="P12" s="224"/>
      <c r="Q12" s="114"/>
      <c r="R12" s="144"/>
      <c r="S12" s="124"/>
      <c r="T12" s="3"/>
      <c r="U12" s="139"/>
    </row>
    <row r="13" spans="1:21" x14ac:dyDescent="0.2">
      <c r="A13" s="264" t="s">
        <v>69</v>
      </c>
      <c r="B13" s="216"/>
      <c r="C13" s="114"/>
      <c r="D13" s="224"/>
      <c r="E13" s="114"/>
      <c r="F13" s="224"/>
      <c r="G13" s="114"/>
      <c r="H13" s="224"/>
      <c r="I13" s="114"/>
      <c r="J13" s="224"/>
      <c r="K13" s="114"/>
      <c r="L13" s="224"/>
      <c r="M13" s="114"/>
      <c r="N13" s="224"/>
      <c r="O13" s="114"/>
      <c r="P13" s="224"/>
      <c r="Q13" s="114"/>
      <c r="R13" s="144"/>
      <c r="S13" s="124"/>
      <c r="T13" s="3"/>
      <c r="U13" s="139"/>
    </row>
    <row r="14" spans="1:21" x14ac:dyDescent="0.2">
      <c r="A14" s="67" t="s">
        <v>38</v>
      </c>
      <c r="B14" s="271">
        <f t="shared" ref="B14:S14" si="1">SUM(B7:B13)</f>
        <v>264.3</v>
      </c>
      <c r="C14" s="266">
        <f t="shared" si="1"/>
        <v>16356287.01</v>
      </c>
      <c r="D14" s="272">
        <f t="shared" si="1"/>
        <v>63.6</v>
      </c>
      <c r="E14" s="266">
        <f t="shared" si="1"/>
        <v>3120943</v>
      </c>
      <c r="F14" s="272">
        <f t="shared" si="1"/>
        <v>60</v>
      </c>
      <c r="G14" s="266">
        <f t="shared" si="1"/>
        <v>4174380</v>
      </c>
      <c r="H14" s="272">
        <f t="shared" si="1"/>
        <v>21</v>
      </c>
      <c r="I14" s="266">
        <f t="shared" si="1"/>
        <v>1511579</v>
      </c>
      <c r="J14" s="272">
        <f t="shared" si="1"/>
        <v>66</v>
      </c>
      <c r="K14" s="266">
        <f t="shared" si="1"/>
        <v>4650233.5</v>
      </c>
      <c r="L14" s="272">
        <f t="shared" si="1"/>
        <v>33</v>
      </c>
      <c r="M14" s="266">
        <f t="shared" si="1"/>
        <v>2131495</v>
      </c>
      <c r="N14" s="272">
        <f t="shared" si="1"/>
        <v>25</v>
      </c>
      <c r="O14" s="266">
        <f t="shared" si="1"/>
        <v>1491972</v>
      </c>
      <c r="P14" s="272">
        <f t="shared" si="1"/>
        <v>532.9</v>
      </c>
      <c r="Q14" s="273">
        <f t="shared" si="1"/>
        <v>33436889.509999998</v>
      </c>
      <c r="R14" s="123">
        <f t="shared" si="1"/>
        <v>0.32083430163602017</v>
      </c>
      <c r="S14" s="126">
        <f t="shared" si="1"/>
        <v>0.37078853439405235</v>
      </c>
      <c r="T14" s="4"/>
      <c r="U14" s="140"/>
    </row>
    <row r="15" spans="1:21" x14ac:dyDescent="0.2">
      <c r="A15" s="33"/>
      <c r="B15" s="161"/>
      <c r="C15" s="29"/>
      <c r="D15" s="176"/>
      <c r="E15" s="30"/>
      <c r="F15" s="176"/>
      <c r="G15" s="30"/>
      <c r="H15" s="185"/>
      <c r="I15" s="30"/>
      <c r="J15" s="161"/>
      <c r="K15" s="30"/>
      <c r="L15" s="176"/>
      <c r="M15" s="30"/>
      <c r="N15" s="185"/>
      <c r="O15" s="30"/>
      <c r="P15" s="176"/>
      <c r="Q15" s="30"/>
      <c r="R15" s="31"/>
      <c r="S15" s="34"/>
      <c r="U15" s="140"/>
    </row>
    <row r="16" spans="1:21" x14ac:dyDescent="0.2">
      <c r="A16" s="465" t="s">
        <v>11</v>
      </c>
      <c r="B16" s="466"/>
      <c r="C16" s="466"/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7"/>
      <c r="U16" s="140"/>
    </row>
    <row r="17" spans="1:21" x14ac:dyDescent="0.2">
      <c r="A17" s="58" t="s">
        <v>12</v>
      </c>
      <c r="B17" s="216">
        <v>327</v>
      </c>
      <c r="C17" s="117">
        <v>26443805</v>
      </c>
      <c r="D17" s="174"/>
      <c r="E17" s="112"/>
      <c r="F17" s="174"/>
      <c r="G17" s="112"/>
      <c r="H17" s="174"/>
      <c r="I17" s="112"/>
      <c r="J17" s="174"/>
      <c r="K17" s="112"/>
      <c r="L17" s="174"/>
      <c r="M17" s="112"/>
      <c r="N17" s="174"/>
      <c r="O17" s="112"/>
      <c r="P17" s="174">
        <f>SUM(B17,D17,F17,H17,J17,L17,N17)</f>
        <v>327</v>
      </c>
      <c r="Q17" s="115">
        <f>SUM(C17,E17,G17,I17,K17,M17,O17)</f>
        <v>26443805</v>
      </c>
      <c r="R17" s="121">
        <f>P17/$P$38</f>
        <v>0.19687148927562129</v>
      </c>
      <c r="S17" s="124">
        <f>Q17/$Q$38</f>
        <v>0.29324078415905602</v>
      </c>
      <c r="U17" s="141"/>
    </row>
    <row r="18" spans="1:21" x14ac:dyDescent="0.2">
      <c r="A18" s="57" t="s">
        <v>13</v>
      </c>
      <c r="B18" s="216">
        <v>106</v>
      </c>
      <c r="C18" s="117">
        <v>5067799</v>
      </c>
      <c r="D18" s="174"/>
      <c r="E18" s="112"/>
      <c r="F18" s="174"/>
      <c r="G18" s="112"/>
      <c r="H18" s="174"/>
      <c r="I18" s="112"/>
      <c r="J18" s="174"/>
      <c r="K18" s="112"/>
      <c r="L18" s="174"/>
      <c r="M18" s="112"/>
      <c r="N18" s="174"/>
      <c r="O18" s="112"/>
      <c r="P18" s="174">
        <f t="shared" ref="P18:Q25" si="2">SUM(B18,D18,F18,H18,J18,L18,N18)</f>
        <v>106</v>
      </c>
      <c r="Q18" s="115">
        <f t="shared" si="2"/>
        <v>5067799</v>
      </c>
      <c r="R18" s="121">
        <f>P18/$P$38</f>
        <v>6.3817669306470509E-2</v>
      </c>
      <c r="S18" s="124">
        <f>Q18/$Q$38</f>
        <v>5.6197863836935723E-2</v>
      </c>
      <c r="U18" s="139"/>
    </row>
    <row r="19" spans="1:21" x14ac:dyDescent="0.2">
      <c r="A19" s="57" t="s">
        <v>14</v>
      </c>
      <c r="B19" s="216">
        <v>51.341999999999999</v>
      </c>
      <c r="C19" s="117">
        <v>1178630.9799999997</v>
      </c>
      <c r="D19" s="174"/>
      <c r="E19" s="112"/>
      <c r="F19" s="174"/>
      <c r="G19" s="112"/>
      <c r="H19" s="174"/>
      <c r="I19" s="112"/>
      <c r="J19" s="174"/>
      <c r="K19" s="112"/>
      <c r="L19" s="174"/>
      <c r="M19" s="112"/>
      <c r="N19" s="174"/>
      <c r="O19" s="112"/>
      <c r="P19" s="174">
        <f t="shared" si="2"/>
        <v>51.341999999999999</v>
      </c>
      <c r="Q19" s="115">
        <f t="shared" si="2"/>
        <v>1178630.9799999997</v>
      </c>
      <c r="R19" s="121">
        <f>P19/$P$38</f>
        <v>3.0910629976724613E-2</v>
      </c>
      <c r="S19" s="124">
        <f>Q19/$Q$38</f>
        <v>1.3070080981513689E-2</v>
      </c>
      <c r="U19" s="139"/>
    </row>
    <row r="20" spans="1:21" x14ac:dyDescent="0.2">
      <c r="A20" s="57" t="s">
        <v>15</v>
      </c>
      <c r="B20" s="216">
        <v>34</v>
      </c>
      <c r="C20" s="117">
        <v>3510392</v>
      </c>
      <c r="D20" s="174"/>
      <c r="E20" s="112"/>
      <c r="F20" s="174"/>
      <c r="G20" s="112"/>
      <c r="H20" s="174"/>
      <c r="I20" s="112"/>
      <c r="J20" s="174"/>
      <c r="K20" s="112"/>
      <c r="L20" s="174"/>
      <c r="M20" s="112"/>
      <c r="N20" s="174"/>
      <c r="O20" s="112"/>
      <c r="P20" s="174">
        <f t="shared" si="2"/>
        <v>34</v>
      </c>
      <c r="Q20" s="115">
        <f t="shared" si="2"/>
        <v>3510392</v>
      </c>
      <c r="R20" s="121">
        <f>P20/$P$38</f>
        <v>2.0469818456792428E-2</v>
      </c>
      <c r="S20" s="124">
        <f>Q20/$Q$38</f>
        <v>3.8927457783994285E-2</v>
      </c>
      <c r="U20" s="139"/>
    </row>
    <row r="21" spans="1:21" x14ac:dyDescent="0.2">
      <c r="A21" s="6" t="s">
        <v>16</v>
      </c>
      <c r="B21" s="216"/>
      <c r="C21" s="117"/>
      <c r="D21" s="174"/>
      <c r="E21" s="112"/>
      <c r="F21" s="174"/>
      <c r="G21" s="112"/>
      <c r="H21" s="174"/>
      <c r="I21" s="112"/>
      <c r="J21" s="174"/>
      <c r="K21" s="112"/>
      <c r="L21" s="174"/>
      <c r="M21" s="112"/>
      <c r="N21" s="174"/>
      <c r="O21" s="112"/>
      <c r="P21" s="174"/>
      <c r="Q21" s="115"/>
      <c r="R21" s="121"/>
      <c r="S21" s="124"/>
      <c r="U21" s="139"/>
    </row>
    <row r="22" spans="1:21" x14ac:dyDescent="0.2">
      <c r="A22" s="58" t="s">
        <v>17</v>
      </c>
      <c r="B22" s="216">
        <v>17</v>
      </c>
      <c r="C22" s="117">
        <v>1213415</v>
      </c>
      <c r="D22" s="174"/>
      <c r="E22" s="112"/>
      <c r="F22" s="174"/>
      <c r="G22" s="112"/>
      <c r="H22" s="174"/>
      <c r="I22" s="112"/>
      <c r="J22" s="174"/>
      <c r="K22" s="112"/>
      <c r="L22" s="174"/>
      <c r="M22" s="112"/>
      <c r="N22" s="174"/>
      <c r="O22" s="112"/>
      <c r="P22" s="174">
        <f t="shared" si="2"/>
        <v>17</v>
      </c>
      <c r="Q22" s="115">
        <f t="shared" si="2"/>
        <v>1213415</v>
      </c>
      <c r="R22" s="121">
        <f>P22/$P$38</f>
        <v>1.0234909228396214E-2</v>
      </c>
      <c r="S22" s="124">
        <f>Q22/$Q$38</f>
        <v>1.3455808122558798E-2</v>
      </c>
      <c r="U22" s="141"/>
    </row>
    <row r="23" spans="1:21" x14ac:dyDescent="0.2">
      <c r="A23" s="148" t="s">
        <v>90</v>
      </c>
      <c r="B23" s="216">
        <v>1</v>
      </c>
      <c r="C23" s="117">
        <v>67000</v>
      </c>
      <c r="D23" s="174"/>
      <c r="E23" s="112"/>
      <c r="F23" s="174"/>
      <c r="G23" s="112"/>
      <c r="H23" s="174"/>
      <c r="I23" s="112"/>
      <c r="J23" s="174"/>
      <c r="K23" s="112"/>
      <c r="L23" s="174"/>
      <c r="M23" s="112"/>
      <c r="N23" s="174"/>
      <c r="O23" s="112"/>
      <c r="P23" s="174">
        <f t="shared" si="2"/>
        <v>1</v>
      </c>
      <c r="Q23" s="115">
        <f t="shared" si="2"/>
        <v>67000</v>
      </c>
      <c r="R23" s="121">
        <f>P23/$P$38</f>
        <v>6.0205348402330675E-4</v>
      </c>
      <c r="S23" s="124">
        <f>Q23/$Q$38</f>
        <v>7.4297675915613326E-4</v>
      </c>
      <c r="T23" s="3"/>
      <c r="U23" s="141"/>
    </row>
    <row r="24" spans="1:21" x14ac:dyDescent="0.2">
      <c r="A24" s="58" t="s">
        <v>18</v>
      </c>
      <c r="B24" s="216">
        <v>28</v>
      </c>
      <c r="C24" s="117">
        <v>1311641</v>
      </c>
      <c r="D24" s="174"/>
      <c r="E24" s="112"/>
      <c r="F24" s="174"/>
      <c r="G24" s="112"/>
      <c r="H24" s="174"/>
      <c r="I24" s="112"/>
      <c r="J24" s="174"/>
      <c r="K24" s="112"/>
      <c r="L24" s="174"/>
      <c r="M24" s="112"/>
      <c r="N24" s="174"/>
      <c r="O24" s="112"/>
      <c r="P24" s="174">
        <f t="shared" si="2"/>
        <v>28</v>
      </c>
      <c r="Q24" s="115">
        <f t="shared" si="2"/>
        <v>1311641</v>
      </c>
      <c r="R24" s="121">
        <f>P24/$P$38</f>
        <v>1.6857497552652589E-2</v>
      </c>
      <c r="S24" s="124">
        <f>Q24/$Q$38</f>
        <v>1.4545056408303132E-2</v>
      </c>
      <c r="T24" s="3"/>
      <c r="U24" s="141"/>
    </row>
    <row r="25" spans="1:21" x14ac:dyDescent="0.2">
      <c r="A25" s="14" t="s">
        <v>45</v>
      </c>
      <c r="B25" s="216">
        <v>0</v>
      </c>
      <c r="C25" s="117">
        <v>130877</v>
      </c>
      <c r="D25" s="174"/>
      <c r="E25" s="112"/>
      <c r="F25" s="174"/>
      <c r="G25" s="112"/>
      <c r="H25" s="174"/>
      <c r="I25" s="112"/>
      <c r="J25" s="174"/>
      <c r="K25" s="112"/>
      <c r="L25" s="174"/>
      <c r="M25" s="112"/>
      <c r="N25" s="174"/>
      <c r="O25" s="112"/>
      <c r="P25" s="174">
        <f t="shared" si="2"/>
        <v>0</v>
      </c>
      <c r="Q25" s="115">
        <f t="shared" si="2"/>
        <v>130877</v>
      </c>
      <c r="R25" s="121">
        <f>P25/$P$38</f>
        <v>0</v>
      </c>
      <c r="S25" s="124">
        <f>Q25/$Q$38</f>
        <v>1.4513219299713024E-3</v>
      </c>
      <c r="U25" s="140"/>
    </row>
    <row r="26" spans="1:21" x14ac:dyDescent="0.2">
      <c r="A26" s="153" t="s">
        <v>71</v>
      </c>
      <c r="B26" s="216"/>
      <c r="C26" s="115"/>
      <c r="D26" s="224"/>
      <c r="E26" s="114"/>
      <c r="F26" s="224"/>
      <c r="G26" s="114"/>
      <c r="H26" s="224"/>
      <c r="I26" s="114"/>
      <c r="J26" s="224"/>
      <c r="K26" s="114"/>
      <c r="L26" s="224"/>
      <c r="M26" s="114"/>
      <c r="N26" s="224"/>
      <c r="O26" s="114"/>
      <c r="P26" s="224"/>
      <c r="Q26" s="115"/>
      <c r="R26" s="144"/>
      <c r="S26" s="124"/>
      <c r="U26" s="140"/>
    </row>
    <row r="27" spans="1:21" x14ac:dyDescent="0.2">
      <c r="A27" s="67" t="s">
        <v>38</v>
      </c>
      <c r="B27" s="158">
        <f>SUM(B17:B26)</f>
        <v>564.34199999999998</v>
      </c>
      <c r="C27" s="116">
        <f>SUM(C17:C26)</f>
        <v>38923559.980000004</v>
      </c>
      <c r="D27" s="175"/>
      <c r="E27" s="116"/>
      <c r="F27" s="175"/>
      <c r="G27" s="116"/>
      <c r="H27" s="175"/>
      <c r="I27" s="116"/>
      <c r="J27" s="175"/>
      <c r="K27" s="116"/>
      <c r="L27" s="175"/>
      <c r="M27" s="116"/>
      <c r="N27" s="175"/>
      <c r="O27" s="116"/>
      <c r="P27" s="175">
        <f>SUM(P17:P26)</f>
        <v>564.34199999999998</v>
      </c>
      <c r="Q27" s="116">
        <f>SUM(Q17:Q26)</f>
        <v>38923559.980000004</v>
      </c>
      <c r="R27" s="123">
        <f>SUM(R17:R26)</f>
        <v>0.33976406728068093</v>
      </c>
      <c r="S27" s="126">
        <f>SUM(S17:S26)</f>
        <v>0.43163134998148911</v>
      </c>
      <c r="T27" s="4"/>
      <c r="U27" s="142"/>
    </row>
    <row r="28" spans="1:21" x14ac:dyDescent="0.2">
      <c r="A28" s="33"/>
      <c r="B28" s="161"/>
      <c r="C28" s="29"/>
      <c r="D28" s="176"/>
      <c r="E28" s="30"/>
      <c r="F28" s="176"/>
      <c r="G28" s="30"/>
      <c r="H28" s="185"/>
      <c r="I28" s="30"/>
      <c r="J28" s="161"/>
      <c r="K28" s="30"/>
      <c r="L28" s="176"/>
      <c r="M28" s="30"/>
      <c r="N28" s="185"/>
      <c r="O28" s="30"/>
      <c r="P28" s="176"/>
      <c r="Q28" s="30"/>
      <c r="R28" s="31"/>
      <c r="S28" s="34"/>
    </row>
    <row r="29" spans="1:21" x14ac:dyDescent="0.2">
      <c r="A29" s="465" t="s">
        <v>19</v>
      </c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7"/>
    </row>
    <row r="30" spans="1:21" x14ac:dyDescent="0.2">
      <c r="A30" s="2" t="s">
        <v>20</v>
      </c>
      <c r="B30" s="216">
        <v>167.01</v>
      </c>
      <c r="C30" s="112">
        <v>5345026.1899999995</v>
      </c>
      <c r="D30" s="174">
        <v>28</v>
      </c>
      <c r="E30" s="112">
        <v>847275</v>
      </c>
      <c r="F30" s="174">
        <v>47</v>
      </c>
      <c r="G30" s="112">
        <v>1614190.5</v>
      </c>
      <c r="H30" s="186">
        <v>3</v>
      </c>
      <c r="I30" s="112">
        <v>110467.5</v>
      </c>
      <c r="J30" s="174">
        <v>7</v>
      </c>
      <c r="K30" s="112">
        <v>267189</v>
      </c>
      <c r="L30" s="174">
        <v>11</v>
      </c>
      <c r="M30" s="112">
        <v>387562.5</v>
      </c>
      <c r="N30" s="186">
        <v>10</v>
      </c>
      <c r="O30" s="112">
        <v>321204</v>
      </c>
      <c r="P30" s="174">
        <f>SUM(B30,D30,F30,H30,J30,L30,N30)</f>
        <v>273.01</v>
      </c>
      <c r="Q30" s="114">
        <f>SUM(C30,E30,G30,I30,K30,M30,O30)</f>
        <v>8892914.6899999995</v>
      </c>
      <c r="R30" s="121">
        <f>P30/$P$38</f>
        <v>0.16436662167320296</v>
      </c>
      <c r="S30" s="124">
        <f>Q30/$Q$38</f>
        <v>9.8615357251166713E-2</v>
      </c>
    </row>
    <row r="31" spans="1:21" x14ac:dyDescent="0.2">
      <c r="A31" s="2" t="s">
        <v>21</v>
      </c>
      <c r="B31" s="216"/>
      <c r="C31" s="112"/>
      <c r="D31" s="174"/>
      <c r="E31" s="112"/>
      <c r="F31" s="174"/>
      <c r="G31" s="112"/>
      <c r="H31" s="186"/>
      <c r="I31" s="112"/>
      <c r="J31" s="174"/>
      <c r="K31" s="112"/>
      <c r="L31" s="174"/>
      <c r="M31" s="112"/>
      <c r="N31" s="186"/>
      <c r="O31" s="112"/>
      <c r="P31" s="174"/>
      <c r="Q31" s="114"/>
      <c r="R31" s="121"/>
      <c r="S31" s="124"/>
    </row>
    <row r="32" spans="1:21" x14ac:dyDescent="0.2">
      <c r="A32" s="2" t="s">
        <v>22</v>
      </c>
      <c r="B32" s="216"/>
      <c r="C32" s="112"/>
      <c r="D32" s="174"/>
      <c r="E32" s="112"/>
      <c r="F32" s="174">
        <v>27.200000000000003</v>
      </c>
      <c r="G32" s="112">
        <v>1275283.3600000001</v>
      </c>
      <c r="H32" s="186"/>
      <c r="I32" s="112"/>
      <c r="J32" s="174"/>
      <c r="K32" s="112"/>
      <c r="L32" s="174"/>
      <c r="M32" s="112"/>
      <c r="N32" s="186"/>
      <c r="O32" s="112"/>
      <c r="P32" s="174">
        <f t="shared" ref="P32:Q35" si="3">SUM(B32,D32,F32,H32,J32,L32,N32)</f>
        <v>27.200000000000003</v>
      </c>
      <c r="Q32" s="114">
        <f t="shared" si="3"/>
        <v>1275283.3600000001</v>
      </c>
      <c r="R32" s="121">
        <f>P32/$P$38</f>
        <v>1.6375854765433944E-2</v>
      </c>
      <c r="S32" s="124">
        <f>Q32/$Q$38</f>
        <v>1.4141879071918575E-2</v>
      </c>
    </row>
    <row r="33" spans="1:20" x14ac:dyDescent="0.2">
      <c r="A33" s="2" t="s">
        <v>23</v>
      </c>
      <c r="B33" s="217">
        <v>64</v>
      </c>
      <c r="C33" s="112">
        <v>1594027.5</v>
      </c>
      <c r="D33" s="174"/>
      <c r="E33" s="112"/>
      <c r="F33" s="174">
        <v>92</v>
      </c>
      <c r="G33" s="112">
        <v>2305465.5</v>
      </c>
      <c r="H33" s="174"/>
      <c r="I33" s="112"/>
      <c r="J33" s="174"/>
      <c r="K33" s="112"/>
      <c r="L33" s="174">
        <v>18</v>
      </c>
      <c r="M33" s="112">
        <v>468579.15000000008</v>
      </c>
      <c r="N33" s="174">
        <v>6</v>
      </c>
      <c r="O33" s="112">
        <v>144924</v>
      </c>
      <c r="P33" s="174">
        <f t="shared" si="3"/>
        <v>180</v>
      </c>
      <c r="Q33" s="114">
        <f t="shared" si="3"/>
        <v>4512996.1500000004</v>
      </c>
      <c r="R33" s="121">
        <f>P33/$P$38</f>
        <v>0.10836962712419521</v>
      </c>
      <c r="S33" s="124">
        <f>Q33/$Q$38</f>
        <v>5.0045541098673242E-2</v>
      </c>
    </row>
    <row r="34" spans="1:20" x14ac:dyDescent="0.2">
      <c r="A34" s="2" t="s">
        <v>24</v>
      </c>
      <c r="B34" s="216">
        <v>21</v>
      </c>
      <c r="C34" s="112">
        <v>749931</v>
      </c>
      <c r="D34" s="174"/>
      <c r="E34" s="112"/>
      <c r="F34" s="174">
        <v>31</v>
      </c>
      <c r="G34" s="112">
        <v>1201141.5</v>
      </c>
      <c r="H34" s="174"/>
      <c r="I34" s="112"/>
      <c r="J34" s="174"/>
      <c r="K34" s="112"/>
      <c r="L34" s="174">
        <v>1</v>
      </c>
      <c r="M34" s="112">
        <v>39019.5</v>
      </c>
      <c r="N34" s="186">
        <v>1</v>
      </c>
      <c r="O34" s="112">
        <v>35022</v>
      </c>
      <c r="P34" s="174">
        <f t="shared" si="3"/>
        <v>54</v>
      </c>
      <c r="Q34" s="114">
        <f t="shared" si="3"/>
        <v>2025114</v>
      </c>
      <c r="R34" s="121">
        <f>P34/$P$38</f>
        <v>3.251088813725856E-2</v>
      </c>
      <c r="S34" s="124">
        <f>Q34/$Q$38</f>
        <v>2.245690502450319E-2</v>
      </c>
    </row>
    <row r="35" spans="1:20" x14ac:dyDescent="0.2">
      <c r="A35" s="27" t="s">
        <v>25</v>
      </c>
      <c r="B35" s="216">
        <v>18.53</v>
      </c>
      <c r="C35" s="112">
        <v>693280.9</v>
      </c>
      <c r="D35" s="174"/>
      <c r="E35" s="112"/>
      <c r="F35" s="174">
        <v>3</v>
      </c>
      <c r="G35" s="112">
        <v>116025</v>
      </c>
      <c r="H35" s="174"/>
      <c r="I35" s="112"/>
      <c r="J35" s="174">
        <v>1</v>
      </c>
      <c r="K35" s="112">
        <v>53001</v>
      </c>
      <c r="L35" s="174"/>
      <c r="M35" s="112"/>
      <c r="N35" s="186">
        <v>7</v>
      </c>
      <c r="O35" s="112">
        <v>248722.5</v>
      </c>
      <c r="P35" s="174">
        <f t="shared" si="3"/>
        <v>29.53</v>
      </c>
      <c r="Q35" s="114">
        <f t="shared" si="3"/>
        <v>1111029.3999999999</v>
      </c>
      <c r="R35" s="121">
        <f>P35/$P$38</f>
        <v>1.7778639383208249E-2</v>
      </c>
      <c r="S35" s="124">
        <f>Q35/$Q$38</f>
        <v>1.2320433178196765E-2</v>
      </c>
    </row>
    <row r="36" spans="1:20" x14ac:dyDescent="0.2">
      <c r="A36" s="59" t="s">
        <v>38</v>
      </c>
      <c r="B36" s="158">
        <f t="shared" ref="B36:S36" si="4">SUM(B30:B35)</f>
        <v>270.53999999999996</v>
      </c>
      <c r="C36" s="113">
        <f t="shared" si="4"/>
        <v>8382265.5899999999</v>
      </c>
      <c r="D36" s="175">
        <f t="shared" si="4"/>
        <v>28</v>
      </c>
      <c r="E36" s="113">
        <f t="shared" si="4"/>
        <v>847275</v>
      </c>
      <c r="F36" s="175">
        <f t="shared" si="4"/>
        <v>200.2</v>
      </c>
      <c r="G36" s="113">
        <f t="shared" si="4"/>
        <v>6512105.8600000003</v>
      </c>
      <c r="H36" s="175">
        <f t="shared" si="4"/>
        <v>3</v>
      </c>
      <c r="I36" s="113">
        <f t="shared" si="4"/>
        <v>110467.5</v>
      </c>
      <c r="J36" s="175">
        <f t="shared" si="4"/>
        <v>8</v>
      </c>
      <c r="K36" s="113">
        <f t="shared" si="4"/>
        <v>320190</v>
      </c>
      <c r="L36" s="175">
        <f t="shared" si="4"/>
        <v>30</v>
      </c>
      <c r="M36" s="113">
        <f t="shared" si="4"/>
        <v>895161.15000000014</v>
      </c>
      <c r="N36" s="175">
        <f t="shared" si="4"/>
        <v>24</v>
      </c>
      <c r="O36" s="113">
        <f t="shared" si="4"/>
        <v>749872.5</v>
      </c>
      <c r="P36" s="175">
        <f t="shared" si="4"/>
        <v>563.74</v>
      </c>
      <c r="Q36" s="113">
        <f t="shared" si="4"/>
        <v>17817337.599999998</v>
      </c>
      <c r="R36" s="123">
        <f t="shared" si="4"/>
        <v>0.3394016310832989</v>
      </c>
      <c r="S36" s="126">
        <f t="shared" si="4"/>
        <v>0.19758011562445849</v>
      </c>
      <c r="T36" s="4"/>
    </row>
    <row r="37" spans="1:20" x14ac:dyDescent="0.2">
      <c r="A37" s="35"/>
      <c r="B37" s="161"/>
      <c r="C37" s="118"/>
      <c r="D37" s="177"/>
      <c r="E37" s="120"/>
      <c r="F37" s="177"/>
      <c r="G37" s="120"/>
      <c r="H37" s="187"/>
      <c r="I37" s="120"/>
      <c r="J37" s="161"/>
      <c r="K37" s="120"/>
      <c r="L37" s="177"/>
      <c r="M37" s="120"/>
      <c r="N37" s="187"/>
      <c r="O37" s="120"/>
      <c r="P37" s="177"/>
      <c r="Q37" s="120"/>
      <c r="R37" s="31"/>
      <c r="S37" s="34"/>
    </row>
    <row r="38" spans="1:20" x14ac:dyDescent="0.2">
      <c r="A38" s="60" t="s">
        <v>26</v>
      </c>
      <c r="B38" s="218">
        <f t="shared" ref="B38:S38" si="5">SUM(B14, B27,B36)</f>
        <v>1099.182</v>
      </c>
      <c r="C38" s="119">
        <f t="shared" si="5"/>
        <v>63662112.579999998</v>
      </c>
      <c r="D38" s="178">
        <f t="shared" si="5"/>
        <v>91.6</v>
      </c>
      <c r="E38" s="119">
        <f t="shared" si="5"/>
        <v>3968218</v>
      </c>
      <c r="F38" s="178">
        <f t="shared" si="5"/>
        <v>260.2</v>
      </c>
      <c r="G38" s="119">
        <f t="shared" si="5"/>
        <v>10686485.859999999</v>
      </c>
      <c r="H38" s="178">
        <f t="shared" si="5"/>
        <v>24</v>
      </c>
      <c r="I38" s="119">
        <f t="shared" si="5"/>
        <v>1622046.5</v>
      </c>
      <c r="J38" s="178">
        <f t="shared" si="5"/>
        <v>74</v>
      </c>
      <c r="K38" s="119">
        <f t="shared" si="5"/>
        <v>4970423.5</v>
      </c>
      <c r="L38" s="178">
        <f t="shared" si="5"/>
        <v>63</v>
      </c>
      <c r="M38" s="119">
        <f t="shared" si="5"/>
        <v>3026656.1500000004</v>
      </c>
      <c r="N38" s="178">
        <f t="shared" si="5"/>
        <v>49</v>
      </c>
      <c r="O38" s="119">
        <f t="shared" si="5"/>
        <v>2241844.5</v>
      </c>
      <c r="P38" s="178">
        <f t="shared" si="5"/>
        <v>1660.982</v>
      </c>
      <c r="Q38" s="119">
        <f t="shared" si="5"/>
        <v>90177787.090000004</v>
      </c>
      <c r="R38" s="66">
        <f t="shared" si="5"/>
        <v>1</v>
      </c>
      <c r="S38" s="32">
        <f t="shared" si="5"/>
        <v>1</v>
      </c>
      <c r="T38" s="4"/>
    </row>
    <row r="39" spans="1:20" x14ac:dyDescent="0.2">
      <c r="A39" s="35"/>
      <c r="B39" s="176"/>
      <c r="C39" s="37"/>
      <c r="D39" s="176"/>
      <c r="E39" s="30"/>
      <c r="F39" s="176"/>
      <c r="G39" s="30"/>
      <c r="H39" s="185"/>
      <c r="I39" s="30"/>
      <c r="J39" s="176"/>
      <c r="K39" s="30"/>
      <c r="L39" s="176"/>
      <c r="M39" s="30"/>
      <c r="N39" s="185"/>
      <c r="O39" s="30"/>
      <c r="P39" s="176"/>
      <c r="Q39" s="30"/>
      <c r="R39" s="38"/>
      <c r="S39" s="39"/>
    </row>
    <row r="40" spans="1:20" ht="15" thickBot="1" x14ac:dyDescent="0.25">
      <c r="A40" s="68" t="s">
        <v>39</v>
      </c>
      <c r="B40" s="358">
        <f>B38/$P$38</f>
        <v>0.66176635267570627</v>
      </c>
      <c r="C40" s="111">
        <f>C38/$Q$38</f>
        <v>0.70596224008539255</v>
      </c>
      <c r="D40" s="364">
        <f>D38/$P$38</f>
        <v>5.5148099136534894E-2</v>
      </c>
      <c r="E40" s="111">
        <f>E38/$Q$38</f>
        <v>4.4004384317388553E-2</v>
      </c>
      <c r="F40" s="364">
        <f>F38/$P$38</f>
        <v>0.15665431654286441</v>
      </c>
      <c r="G40" s="111">
        <f>G38/$Q$38</f>
        <v>0.11850463628403946</v>
      </c>
      <c r="H40" s="364">
        <f>H38/$P$38</f>
        <v>1.4449283616559361E-2</v>
      </c>
      <c r="I40" s="111">
        <f>I38/$Q$38</f>
        <v>1.7987206742844014E-2</v>
      </c>
      <c r="J40" s="364">
        <f>J38/$P$38</f>
        <v>4.4551957817724697E-2</v>
      </c>
      <c r="K40" s="111">
        <f>K38/$Q$38</f>
        <v>5.5118046920350522E-2</v>
      </c>
      <c r="L40" s="364">
        <f>L38/$P$38</f>
        <v>3.7929369493468319E-2</v>
      </c>
      <c r="M40" s="111">
        <f>M38/$Q$38</f>
        <v>3.3563211603089255E-2</v>
      </c>
      <c r="N40" s="364">
        <f>N38/$P$38</f>
        <v>2.9500620717142028E-2</v>
      </c>
      <c r="O40" s="111">
        <f>O38/$Q$38</f>
        <v>2.4860274046895555E-2</v>
      </c>
      <c r="P40" s="379">
        <f>SUM(B40,D40,F40,H40,J40,L40,N40)</f>
        <v>1</v>
      </c>
      <c r="Q40" s="72">
        <f>SUM(C40,E40,G40,I40,K40,M40,O40)</f>
        <v>0.99999999999999989</v>
      </c>
      <c r="R40" s="69"/>
      <c r="S40" s="70"/>
    </row>
    <row r="41" spans="1:20" ht="15" thickBot="1" x14ac:dyDescent="0.25">
      <c r="B41" s="164"/>
      <c r="C41" s="8"/>
      <c r="D41" s="179"/>
      <c r="E41" s="7"/>
      <c r="F41" s="179"/>
      <c r="G41" s="7"/>
      <c r="H41" s="188"/>
      <c r="I41" s="7"/>
      <c r="J41" s="164"/>
      <c r="K41" s="7"/>
      <c r="L41" s="179"/>
      <c r="M41" s="7"/>
      <c r="N41" s="188"/>
      <c r="O41" s="7"/>
      <c r="P41" s="179"/>
      <c r="Q41" s="7"/>
      <c r="R41" s="9"/>
      <c r="S41" s="10"/>
      <c r="T41" s="11"/>
    </row>
    <row r="42" spans="1:20" x14ac:dyDescent="0.2">
      <c r="A42" s="47"/>
      <c r="B42" s="359"/>
      <c r="C42" s="128"/>
      <c r="D42" s="365"/>
      <c r="E42" s="130"/>
      <c r="F42" s="365"/>
      <c r="G42" s="130"/>
      <c r="H42" s="365"/>
      <c r="I42" s="131"/>
      <c r="J42" s="365"/>
      <c r="K42" s="131"/>
      <c r="L42" s="372"/>
      <c r="M42" s="133"/>
    </row>
    <row r="43" spans="1:20" ht="14" customHeight="1" x14ac:dyDescent="0.2">
      <c r="A43" s="453" t="s">
        <v>80</v>
      </c>
      <c r="B43" s="455" t="s">
        <v>31</v>
      </c>
      <c r="C43" s="456"/>
      <c r="D43" s="456" t="s">
        <v>32</v>
      </c>
      <c r="E43" s="456"/>
      <c r="F43" s="459" t="s">
        <v>33</v>
      </c>
      <c r="G43" s="459"/>
      <c r="H43" s="456" t="s">
        <v>34</v>
      </c>
      <c r="I43" s="456"/>
      <c r="J43" s="461" t="s">
        <v>35</v>
      </c>
      <c r="K43" s="462"/>
      <c r="L43" s="468" t="s">
        <v>46</v>
      </c>
      <c r="M43" s="468"/>
    </row>
    <row r="44" spans="1:20" ht="14" customHeight="1" thickBot="1" x14ac:dyDescent="0.25">
      <c r="A44" s="453"/>
      <c r="B44" s="457"/>
      <c r="C44" s="458"/>
      <c r="D44" s="458"/>
      <c r="E44" s="458"/>
      <c r="F44" s="460"/>
      <c r="G44" s="460"/>
      <c r="H44" s="458"/>
      <c r="I44" s="458"/>
      <c r="J44" s="463"/>
      <c r="K44" s="464"/>
      <c r="L44" s="469"/>
      <c r="M44" s="469"/>
    </row>
    <row r="45" spans="1:20" ht="14" customHeight="1" thickBot="1" x14ac:dyDescent="0.25">
      <c r="A45" s="454"/>
      <c r="B45" s="360" t="s">
        <v>4</v>
      </c>
      <c r="C45" s="54" t="s">
        <v>5</v>
      </c>
      <c r="D45" s="366" t="s">
        <v>4</v>
      </c>
      <c r="E45" s="55" t="s">
        <v>5</v>
      </c>
      <c r="F45" s="366" t="s">
        <v>4</v>
      </c>
      <c r="G45" s="54" t="s">
        <v>5</v>
      </c>
      <c r="H45" s="366" t="s">
        <v>4</v>
      </c>
      <c r="I45" s="54" t="s">
        <v>5</v>
      </c>
      <c r="J45" s="366" t="s">
        <v>4</v>
      </c>
      <c r="K45" s="64" t="s">
        <v>5</v>
      </c>
      <c r="L45" s="373" t="s">
        <v>4</v>
      </c>
      <c r="M45" s="56" t="s">
        <v>5</v>
      </c>
    </row>
    <row r="46" spans="1:20" x14ac:dyDescent="0.2">
      <c r="A46" s="444" t="s">
        <v>40</v>
      </c>
      <c r="B46" s="445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6"/>
    </row>
    <row r="47" spans="1:20" x14ac:dyDescent="0.2">
      <c r="A47" s="57" t="s">
        <v>7</v>
      </c>
      <c r="B47" s="219">
        <v>40</v>
      </c>
      <c r="C47" s="73">
        <v>2523008</v>
      </c>
      <c r="D47" s="96"/>
      <c r="E47" s="73"/>
      <c r="F47" s="96"/>
      <c r="G47" s="73"/>
      <c r="H47" s="96"/>
      <c r="I47" s="73"/>
      <c r="J47" s="96">
        <f>SUM(B47,D47,F47,H47)</f>
        <v>40</v>
      </c>
      <c r="K47" s="93">
        <f>SUM(C47,E47,G47,I47)</f>
        <v>2523008</v>
      </c>
      <c r="L47" s="374">
        <f>J47/$J$78</f>
        <v>2.4082139360932266E-2</v>
      </c>
      <c r="M47" s="88">
        <f>K47/$K$78</f>
        <v>2.7978153838283545E-2</v>
      </c>
    </row>
    <row r="48" spans="1:20" x14ac:dyDescent="0.2">
      <c r="A48" s="57" t="s">
        <v>8</v>
      </c>
      <c r="B48" s="219">
        <v>1</v>
      </c>
      <c r="C48" s="73">
        <v>200000</v>
      </c>
      <c r="D48" s="96">
        <v>41</v>
      </c>
      <c r="E48" s="73">
        <v>6034560</v>
      </c>
      <c r="F48" s="96">
        <v>2</v>
      </c>
      <c r="G48" s="73">
        <v>351493</v>
      </c>
      <c r="H48" s="96"/>
      <c r="I48" s="73"/>
      <c r="J48" s="96">
        <f t="shared" ref="J48:K50" si="6">SUM(B48,D48,F48,H48)</f>
        <v>44</v>
      </c>
      <c r="K48" s="93">
        <f t="shared" si="6"/>
        <v>6586053</v>
      </c>
      <c r="L48" s="374">
        <f>J48/$J$78</f>
        <v>2.6490353297025492E-2</v>
      </c>
      <c r="M48" s="88">
        <f>K48/$K$78</f>
        <v>7.3034094232395957E-2</v>
      </c>
    </row>
    <row r="49" spans="1:13" x14ac:dyDescent="0.2">
      <c r="A49" s="57" t="s">
        <v>9</v>
      </c>
      <c r="B49" s="219">
        <v>47</v>
      </c>
      <c r="C49" s="73">
        <v>2437607.5</v>
      </c>
      <c r="D49" s="96">
        <v>332.37</v>
      </c>
      <c r="E49" s="73">
        <v>17763356.859999999</v>
      </c>
      <c r="F49" s="96">
        <v>39.880000000000003</v>
      </c>
      <c r="G49" s="73">
        <v>2403877.8899999997</v>
      </c>
      <c r="H49" s="96">
        <v>26.75</v>
      </c>
      <c r="I49" s="73">
        <v>1657103.2599999998</v>
      </c>
      <c r="J49" s="96">
        <f t="shared" si="6"/>
        <v>446</v>
      </c>
      <c r="K49" s="93">
        <f t="shared" si="6"/>
        <v>24261945.509999998</v>
      </c>
      <c r="L49" s="374">
        <f>J49/$J$78</f>
        <v>0.26851585387439475</v>
      </c>
      <c r="M49" s="88">
        <f>K49/$K$78</f>
        <v>0.26904569620660446</v>
      </c>
    </row>
    <row r="50" spans="1:13" x14ac:dyDescent="0.2">
      <c r="A50" s="57" t="s">
        <v>10</v>
      </c>
      <c r="B50" s="219"/>
      <c r="C50" s="73"/>
      <c r="D50" s="96">
        <v>1.6</v>
      </c>
      <c r="E50" s="73">
        <v>22366</v>
      </c>
      <c r="F50" s="96">
        <v>1</v>
      </c>
      <c r="G50" s="73">
        <v>28584</v>
      </c>
      <c r="H50" s="96">
        <v>0.3</v>
      </c>
      <c r="I50" s="73">
        <v>14933</v>
      </c>
      <c r="J50" s="96">
        <f t="shared" si="6"/>
        <v>2.9</v>
      </c>
      <c r="K50" s="93">
        <f t="shared" si="6"/>
        <v>65883</v>
      </c>
      <c r="L50" s="374">
        <f>J50/$J$78</f>
        <v>1.7459551036675893E-3</v>
      </c>
      <c r="M50" s="88">
        <f>K50/$K$78</f>
        <v>7.3059011676841095E-4</v>
      </c>
    </row>
    <row r="51" spans="1:13" x14ac:dyDescent="0.2">
      <c r="A51" s="57" t="s">
        <v>44</v>
      </c>
      <c r="B51" s="219"/>
      <c r="C51" s="73"/>
      <c r="D51" s="96"/>
      <c r="E51" s="73"/>
      <c r="F51" s="96"/>
      <c r="G51" s="73"/>
      <c r="H51" s="96"/>
      <c r="I51" s="73"/>
      <c r="J51" s="96"/>
      <c r="K51" s="93"/>
      <c r="L51" s="374"/>
      <c r="M51" s="88"/>
    </row>
    <row r="52" spans="1:13" x14ac:dyDescent="0.2">
      <c r="A52" s="138" t="s">
        <v>70</v>
      </c>
      <c r="B52" s="219"/>
      <c r="C52" s="73"/>
      <c r="D52" s="96"/>
      <c r="E52" s="73"/>
      <c r="F52" s="96"/>
      <c r="G52" s="73"/>
      <c r="H52" s="96"/>
      <c r="I52" s="73"/>
      <c r="J52" s="96"/>
      <c r="K52" s="93"/>
      <c r="L52" s="374"/>
      <c r="M52" s="88"/>
    </row>
    <row r="53" spans="1:13" x14ac:dyDescent="0.2">
      <c r="A53" s="138" t="s">
        <v>69</v>
      </c>
      <c r="B53" s="219"/>
      <c r="C53" s="73"/>
      <c r="D53" s="96"/>
      <c r="E53" s="73"/>
      <c r="F53" s="96"/>
      <c r="G53" s="73"/>
      <c r="H53" s="96"/>
      <c r="I53" s="73"/>
      <c r="J53" s="96"/>
      <c r="K53" s="93"/>
      <c r="L53" s="374"/>
      <c r="M53" s="88"/>
    </row>
    <row r="54" spans="1:13" x14ac:dyDescent="0.2">
      <c r="A54" s="61" t="s">
        <v>38</v>
      </c>
      <c r="B54" s="220">
        <f t="shared" ref="B54:M54" si="7">SUM(B47:B53)</f>
        <v>88</v>
      </c>
      <c r="C54" s="74">
        <f t="shared" si="7"/>
        <v>5160615.5</v>
      </c>
      <c r="D54" s="220">
        <f t="shared" si="7"/>
        <v>374.97</v>
      </c>
      <c r="E54" s="74">
        <f t="shared" si="7"/>
        <v>23820282.859999999</v>
      </c>
      <c r="F54" s="220">
        <f t="shared" si="7"/>
        <v>42.88</v>
      </c>
      <c r="G54" s="74">
        <f t="shared" si="7"/>
        <v>2783954.8899999997</v>
      </c>
      <c r="H54" s="220">
        <f t="shared" si="7"/>
        <v>27.05</v>
      </c>
      <c r="I54" s="74">
        <f t="shared" si="7"/>
        <v>1672036.2599999998</v>
      </c>
      <c r="J54" s="220">
        <f t="shared" si="7"/>
        <v>532.9</v>
      </c>
      <c r="K54" s="74">
        <f t="shared" si="7"/>
        <v>33436889.509999998</v>
      </c>
      <c r="L54" s="375">
        <f t="shared" si="7"/>
        <v>0.32083430163602011</v>
      </c>
      <c r="M54" s="90">
        <f t="shared" si="7"/>
        <v>0.37078853439405235</v>
      </c>
    </row>
    <row r="55" spans="1:13" x14ac:dyDescent="0.2">
      <c r="A55" s="28"/>
      <c r="B55" s="221"/>
      <c r="C55" s="48"/>
      <c r="D55" s="180"/>
      <c r="E55" s="49"/>
      <c r="F55" s="180"/>
      <c r="G55" s="49"/>
      <c r="H55" s="180"/>
      <c r="I55" s="49"/>
      <c r="J55" s="180"/>
      <c r="K55" s="49"/>
      <c r="L55" s="190"/>
      <c r="M55" s="34"/>
    </row>
    <row r="56" spans="1:13" x14ac:dyDescent="0.2">
      <c r="A56" s="447" t="s">
        <v>11</v>
      </c>
      <c r="B56" s="448"/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9"/>
    </row>
    <row r="57" spans="1:13" x14ac:dyDescent="0.2">
      <c r="A57" s="58" t="s">
        <v>12</v>
      </c>
      <c r="B57" s="219"/>
      <c r="C57" s="73"/>
      <c r="D57" s="96">
        <v>327</v>
      </c>
      <c r="E57" s="73">
        <v>26443805</v>
      </c>
      <c r="F57" s="96"/>
      <c r="G57" s="73"/>
      <c r="H57" s="96"/>
      <c r="I57" s="73"/>
      <c r="J57" s="96">
        <f>SUM(B57,D57,F57,H57)</f>
        <v>327</v>
      </c>
      <c r="K57" s="93">
        <f>SUM(C57,E57,G57,I57)</f>
        <v>26443805</v>
      </c>
      <c r="L57" s="374">
        <f t="shared" ref="L57:L65" si="8">J57/$J$78</f>
        <v>0.19687148927562126</v>
      </c>
      <c r="M57" s="88">
        <f t="shared" ref="M57:M65" si="9">K57/$K$78</f>
        <v>0.29324078415905602</v>
      </c>
    </row>
    <row r="58" spans="1:13" x14ac:dyDescent="0.2">
      <c r="A58" s="57" t="s">
        <v>13</v>
      </c>
      <c r="B58" s="219"/>
      <c r="C58" s="73"/>
      <c r="D58" s="96">
        <v>105</v>
      </c>
      <c r="E58" s="73">
        <v>5010799</v>
      </c>
      <c r="F58" s="96">
        <v>1</v>
      </c>
      <c r="G58" s="73">
        <v>57000</v>
      </c>
      <c r="H58" s="96"/>
      <c r="I58" s="73"/>
      <c r="J58" s="96">
        <f t="shared" ref="J58:K65" si="10">SUM(B58,D58,F58,H58)</f>
        <v>106</v>
      </c>
      <c r="K58" s="93">
        <f t="shared" si="10"/>
        <v>5067799</v>
      </c>
      <c r="L58" s="374">
        <f t="shared" si="8"/>
        <v>6.3817669306470495E-2</v>
      </c>
      <c r="M58" s="88">
        <f t="shared" si="9"/>
        <v>5.6197863836935723E-2</v>
      </c>
    </row>
    <row r="59" spans="1:13" x14ac:dyDescent="0.2">
      <c r="A59" s="57" t="s">
        <v>14</v>
      </c>
      <c r="B59" s="219"/>
      <c r="C59" s="73"/>
      <c r="D59" s="96">
        <v>44.894000000000069</v>
      </c>
      <c r="E59" s="73">
        <v>959557.06</v>
      </c>
      <c r="F59" s="96">
        <v>5.9779999999999998</v>
      </c>
      <c r="G59" s="73">
        <v>209119.91999999998</v>
      </c>
      <c r="H59" s="96">
        <v>0.47000000000000003</v>
      </c>
      <c r="I59" s="73">
        <v>9954</v>
      </c>
      <c r="J59" s="96">
        <f t="shared" si="10"/>
        <v>51.34200000000007</v>
      </c>
      <c r="K59" s="93">
        <f t="shared" si="10"/>
        <v>1178630.98</v>
      </c>
      <c r="L59" s="374">
        <f t="shared" si="8"/>
        <v>3.0910629976724651E-2</v>
      </c>
      <c r="M59" s="88">
        <f t="shared" si="9"/>
        <v>1.3070080981513691E-2</v>
      </c>
    </row>
    <row r="60" spans="1:13" x14ac:dyDescent="0.2">
      <c r="A60" s="57" t="s">
        <v>15</v>
      </c>
      <c r="B60" s="219"/>
      <c r="C60" s="73"/>
      <c r="D60" s="96">
        <v>34</v>
      </c>
      <c r="E60" s="73">
        <v>3510392</v>
      </c>
      <c r="F60" s="96"/>
      <c r="G60" s="73"/>
      <c r="H60" s="96"/>
      <c r="I60" s="73"/>
      <c r="J60" s="96">
        <f t="shared" si="10"/>
        <v>34</v>
      </c>
      <c r="K60" s="93">
        <f t="shared" si="10"/>
        <v>3510392</v>
      </c>
      <c r="L60" s="374">
        <f t="shared" si="8"/>
        <v>2.0469818456792424E-2</v>
      </c>
      <c r="M60" s="88">
        <f t="shared" si="9"/>
        <v>3.8927457783994285E-2</v>
      </c>
    </row>
    <row r="61" spans="1:13" x14ac:dyDescent="0.2">
      <c r="A61" s="6" t="s">
        <v>16</v>
      </c>
      <c r="B61" s="219"/>
      <c r="C61" s="73"/>
      <c r="D61" s="181"/>
      <c r="E61" s="77"/>
      <c r="F61" s="96"/>
      <c r="G61" s="73"/>
      <c r="H61" s="96"/>
      <c r="I61" s="73"/>
      <c r="J61" s="96"/>
      <c r="K61" s="93"/>
      <c r="L61" s="374"/>
      <c r="M61" s="88"/>
    </row>
    <row r="62" spans="1:13" x14ac:dyDescent="0.2">
      <c r="A62" s="58" t="s">
        <v>17</v>
      </c>
      <c r="B62" s="219"/>
      <c r="C62" s="73"/>
      <c r="D62" s="96">
        <v>17</v>
      </c>
      <c r="E62" s="73">
        <v>1213415</v>
      </c>
      <c r="F62" s="96"/>
      <c r="G62" s="73"/>
      <c r="H62" s="96"/>
      <c r="I62" s="73"/>
      <c r="J62" s="96">
        <f t="shared" si="10"/>
        <v>17</v>
      </c>
      <c r="K62" s="93">
        <f t="shared" si="10"/>
        <v>1213415</v>
      </c>
      <c r="L62" s="374">
        <f t="shared" si="8"/>
        <v>1.0234909228396212E-2</v>
      </c>
      <c r="M62" s="88">
        <f t="shared" si="9"/>
        <v>1.3455808122558798E-2</v>
      </c>
    </row>
    <row r="63" spans="1:13" x14ac:dyDescent="0.2">
      <c r="A63" s="148" t="s">
        <v>90</v>
      </c>
      <c r="B63" s="219"/>
      <c r="C63" s="73"/>
      <c r="D63" s="96">
        <v>1</v>
      </c>
      <c r="E63" s="73">
        <v>67000</v>
      </c>
      <c r="F63" s="96"/>
      <c r="G63" s="73"/>
      <c r="H63" s="96"/>
      <c r="I63" s="73"/>
      <c r="J63" s="96">
        <f t="shared" si="10"/>
        <v>1</v>
      </c>
      <c r="K63" s="93">
        <f t="shared" si="10"/>
        <v>67000</v>
      </c>
      <c r="L63" s="374">
        <f t="shared" si="8"/>
        <v>6.0205348402330664E-4</v>
      </c>
      <c r="M63" s="88">
        <f t="shared" si="9"/>
        <v>7.4297675915613326E-4</v>
      </c>
    </row>
    <row r="64" spans="1:13" x14ac:dyDescent="0.2">
      <c r="A64" s="58" t="s">
        <v>18</v>
      </c>
      <c r="B64" s="219"/>
      <c r="C64" s="73"/>
      <c r="D64" s="96">
        <v>27</v>
      </c>
      <c r="E64" s="73">
        <v>1212887</v>
      </c>
      <c r="F64" s="96">
        <v>1</v>
      </c>
      <c r="G64" s="73">
        <v>98754</v>
      </c>
      <c r="H64" s="96"/>
      <c r="I64" s="73"/>
      <c r="J64" s="96">
        <f t="shared" si="10"/>
        <v>28</v>
      </c>
      <c r="K64" s="93">
        <f t="shared" si="10"/>
        <v>1311641</v>
      </c>
      <c r="L64" s="374">
        <f t="shared" si="8"/>
        <v>1.6857497552652586E-2</v>
      </c>
      <c r="M64" s="88">
        <f t="shared" si="9"/>
        <v>1.4545056408303132E-2</v>
      </c>
    </row>
    <row r="65" spans="1:13" x14ac:dyDescent="0.2">
      <c r="A65" s="14" t="s">
        <v>45</v>
      </c>
      <c r="B65" s="219"/>
      <c r="C65" s="73"/>
      <c r="D65" s="96">
        <v>0</v>
      </c>
      <c r="E65" s="73">
        <v>113175</v>
      </c>
      <c r="F65" s="96">
        <v>0</v>
      </c>
      <c r="G65" s="73">
        <v>3000</v>
      </c>
      <c r="H65" s="96">
        <v>0</v>
      </c>
      <c r="I65" s="73">
        <v>14702</v>
      </c>
      <c r="J65" s="96">
        <f t="shared" si="10"/>
        <v>0</v>
      </c>
      <c r="K65" s="93">
        <f t="shared" si="10"/>
        <v>130877</v>
      </c>
      <c r="L65" s="374">
        <f t="shared" si="8"/>
        <v>0</v>
      </c>
      <c r="M65" s="88">
        <f t="shared" si="9"/>
        <v>1.4513219299713024E-3</v>
      </c>
    </row>
    <row r="66" spans="1:13" x14ac:dyDescent="0.2">
      <c r="A66" s="153" t="s">
        <v>71</v>
      </c>
      <c r="B66" s="219"/>
      <c r="C66" s="73"/>
      <c r="D66" s="96"/>
      <c r="E66" s="73"/>
      <c r="F66" s="96"/>
      <c r="G66" s="73"/>
      <c r="H66" s="96"/>
      <c r="I66" s="73"/>
      <c r="J66" s="96"/>
      <c r="K66" s="93"/>
      <c r="L66" s="374"/>
      <c r="M66" s="88"/>
    </row>
    <row r="67" spans="1:13" x14ac:dyDescent="0.2">
      <c r="A67" s="61" t="s">
        <v>38</v>
      </c>
      <c r="B67" s="220"/>
      <c r="C67" s="74"/>
      <c r="D67" s="97">
        <f t="shared" ref="D67:M67" si="11">SUM(D57:D66)</f>
        <v>555.89400000000001</v>
      </c>
      <c r="E67" s="74">
        <f t="shared" si="11"/>
        <v>38531030.060000002</v>
      </c>
      <c r="F67" s="97">
        <f t="shared" si="11"/>
        <v>7.9779999999999998</v>
      </c>
      <c r="G67" s="74">
        <f t="shared" si="11"/>
        <v>367873.92</v>
      </c>
      <c r="H67" s="97">
        <f t="shared" si="11"/>
        <v>0.47000000000000003</v>
      </c>
      <c r="I67" s="74">
        <f t="shared" si="11"/>
        <v>24656</v>
      </c>
      <c r="J67" s="97">
        <f t="shared" si="11"/>
        <v>564.3420000000001</v>
      </c>
      <c r="K67" s="74">
        <f t="shared" si="11"/>
        <v>38923559.980000004</v>
      </c>
      <c r="L67" s="375">
        <f t="shared" si="11"/>
        <v>0.33976406728068093</v>
      </c>
      <c r="M67" s="90">
        <f t="shared" si="11"/>
        <v>0.43163134998148911</v>
      </c>
    </row>
    <row r="68" spans="1:13" x14ac:dyDescent="0.2">
      <c r="A68" s="28"/>
      <c r="B68" s="222"/>
      <c r="C68" s="48"/>
      <c r="D68" s="180"/>
      <c r="E68" s="49"/>
      <c r="F68" s="180"/>
      <c r="G68" s="49"/>
      <c r="H68" s="180"/>
      <c r="I68" s="49"/>
      <c r="J68" s="180"/>
      <c r="K68" s="49"/>
      <c r="L68" s="190"/>
      <c r="M68" s="34"/>
    </row>
    <row r="69" spans="1:13" x14ac:dyDescent="0.2">
      <c r="A69" s="447" t="s">
        <v>41</v>
      </c>
      <c r="B69" s="448"/>
      <c r="C69" s="448"/>
      <c r="D69" s="448"/>
      <c r="E69" s="448"/>
      <c r="F69" s="448"/>
      <c r="G69" s="448"/>
      <c r="H69" s="448"/>
      <c r="I69" s="448"/>
      <c r="J69" s="448"/>
      <c r="K69" s="448"/>
      <c r="L69" s="448"/>
      <c r="M69" s="449"/>
    </row>
    <row r="70" spans="1:13" x14ac:dyDescent="0.2">
      <c r="A70" s="2" t="s">
        <v>20</v>
      </c>
      <c r="B70" s="219">
        <v>21</v>
      </c>
      <c r="C70" s="73">
        <v>655960.5</v>
      </c>
      <c r="D70" s="96">
        <v>226.01</v>
      </c>
      <c r="E70" s="73">
        <v>7405142.6799999997</v>
      </c>
      <c r="F70" s="96">
        <v>15</v>
      </c>
      <c r="G70" s="73">
        <v>488085</v>
      </c>
      <c r="H70" s="96">
        <v>11</v>
      </c>
      <c r="I70" s="73">
        <v>343726.51</v>
      </c>
      <c r="J70" s="96">
        <f>SUM(B70,D70,F70,H70)</f>
        <v>273.01</v>
      </c>
      <c r="K70" s="93">
        <f>SUM(C70,E70,G70,I70)</f>
        <v>8892914.6899999995</v>
      </c>
      <c r="L70" s="374">
        <f>J70/$J$78</f>
        <v>0.16436662167320293</v>
      </c>
      <c r="M70" s="88">
        <f>K70/$K$78</f>
        <v>9.8615357251166713E-2</v>
      </c>
    </row>
    <row r="71" spans="1:13" x14ac:dyDescent="0.2">
      <c r="A71" s="2" t="s">
        <v>21</v>
      </c>
      <c r="B71" s="219"/>
      <c r="C71" s="73"/>
      <c r="D71" s="96"/>
      <c r="E71" s="73"/>
      <c r="F71" s="96"/>
      <c r="G71" s="73"/>
      <c r="H71" s="96"/>
      <c r="I71" s="73"/>
      <c r="J71" s="96"/>
      <c r="K71" s="93"/>
      <c r="L71" s="374"/>
      <c r="M71" s="88"/>
    </row>
    <row r="72" spans="1:13" x14ac:dyDescent="0.2">
      <c r="A72" s="2" t="s">
        <v>22</v>
      </c>
      <c r="B72" s="219">
        <v>2</v>
      </c>
      <c r="C72" s="73">
        <v>80017.600000000006</v>
      </c>
      <c r="D72" s="96">
        <v>25.2</v>
      </c>
      <c r="E72" s="73">
        <v>1195265.76</v>
      </c>
      <c r="F72" s="96"/>
      <c r="G72" s="73"/>
      <c r="H72" s="96"/>
      <c r="I72" s="73"/>
      <c r="J72" s="96">
        <f t="shared" ref="J72:K75" si="12">SUM(B72,D72,F72,H72)</f>
        <v>27.2</v>
      </c>
      <c r="K72" s="93">
        <f t="shared" si="12"/>
        <v>1275283.3600000001</v>
      </c>
      <c r="L72" s="374">
        <f>J72/$J$78</f>
        <v>1.6375854765433941E-2</v>
      </c>
      <c r="M72" s="88">
        <f>K72/$K$78</f>
        <v>1.4141879071918575E-2</v>
      </c>
    </row>
    <row r="73" spans="1:13" x14ac:dyDescent="0.2">
      <c r="A73" s="2" t="s">
        <v>23</v>
      </c>
      <c r="B73" s="219">
        <v>73.37</v>
      </c>
      <c r="C73" s="73">
        <v>1810764.15</v>
      </c>
      <c r="D73" s="96">
        <v>95.63</v>
      </c>
      <c r="E73" s="73">
        <v>2418351</v>
      </c>
      <c r="F73" s="96">
        <v>10</v>
      </c>
      <c r="G73" s="73">
        <v>253402.5</v>
      </c>
      <c r="H73" s="96">
        <v>1</v>
      </c>
      <c r="I73" s="73">
        <v>30478.5</v>
      </c>
      <c r="J73" s="96">
        <f t="shared" si="12"/>
        <v>180</v>
      </c>
      <c r="K73" s="93">
        <f t="shared" si="12"/>
        <v>4512996.1500000004</v>
      </c>
      <c r="L73" s="374">
        <f>J73/$J$78</f>
        <v>0.10836962712419519</v>
      </c>
      <c r="M73" s="88">
        <f>K73/$K$78</f>
        <v>5.0045541098673242E-2</v>
      </c>
    </row>
    <row r="74" spans="1:13" x14ac:dyDescent="0.2">
      <c r="A74" s="2" t="s">
        <v>24</v>
      </c>
      <c r="B74" s="219">
        <v>23</v>
      </c>
      <c r="C74" s="73">
        <v>823972.5</v>
      </c>
      <c r="D74" s="96">
        <v>31</v>
      </c>
      <c r="E74" s="73">
        <v>1201141.5</v>
      </c>
      <c r="F74" s="96"/>
      <c r="G74" s="73"/>
      <c r="H74" s="96"/>
      <c r="I74" s="73"/>
      <c r="J74" s="96">
        <f t="shared" si="12"/>
        <v>54</v>
      </c>
      <c r="K74" s="93">
        <f t="shared" si="12"/>
        <v>2025114</v>
      </c>
      <c r="L74" s="374">
        <f>J74/$J$78</f>
        <v>3.251088813725856E-2</v>
      </c>
      <c r="M74" s="88">
        <f>K74/$K$78</f>
        <v>2.245690502450319E-2</v>
      </c>
    </row>
    <row r="75" spans="1:13" x14ac:dyDescent="0.2">
      <c r="A75" s="27" t="s">
        <v>25</v>
      </c>
      <c r="B75" s="219">
        <v>7</v>
      </c>
      <c r="C75" s="73">
        <v>270075</v>
      </c>
      <c r="D75" s="96">
        <v>12</v>
      </c>
      <c r="E75" s="73">
        <v>457899</v>
      </c>
      <c r="F75" s="96">
        <v>7</v>
      </c>
      <c r="G75" s="73">
        <v>235872</v>
      </c>
      <c r="H75" s="96">
        <v>3.5300000000000002</v>
      </c>
      <c r="I75" s="73">
        <v>147183.4</v>
      </c>
      <c r="J75" s="96">
        <f t="shared" si="12"/>
        <v>29.53</v>
      </c>
      <c r="K75" s="93">
        <f t="shared" si="12"/>
        <v>1111029.3999999999</v>
      </c>
      <c r="L75" s="374">
        <f>J75/$J$78</f>
        <v>1.7778639383208245E-2</v>
      </c>
      <c r="M75" s="88">
        <f>K75/$K$78</f>
        <v>1.2320433178196765E-2</v>
      </c>
    </row>
    <row r="76" spans="1:13" x14ac:dyDescent="0.2">
      <c r="A76" s="61" t="s">
        <v>38</v>
      </c>
      <c r="B76" s="220">
        <f>SUM(B70:B75)</f>
        <v>126.37</v>
      </c>
      <c r="C76" s="74">
        <f t="shared" ref="C76:M76" si="13">SUM(C70:C75)</f>
        <v>3640789.75</v>
      </c>
      <c r="D76" s="97">
        <f t="shared" si="13"/>
        <v>389.84</v>
      </c>
      <c r="E76" s="74">
        <f t="shared" si="13"/>
        <v>12677799.939999999</v>
      </c>
      <c r="F76" s="97">
        <f t="shared" si="13"/>
        <v>32</v>
      </c>
      <c r="G76" s="74">
        <f t="shared" si="13"/>
        <v>977359.5</v>
      </c>
      <c r="H76" s="97">
        <f t="shared" si="13"/>
        <v>15.530000000000001</v>
      </c>
      <c r="I76" s="74">
        <f t="shared" si="13"/>
        <v>521388.41000000003</v>
      </c>
      <c r="J76" s="97">
        <f t="shared" si="13"/>
        <v>563.74</v>
      </c>
      <c r="K76" s="94">
        <f t="shared" si="13"/>
        <v>17817337.599999998</v>
      </c>
      <c r="L76" s="376">
        <f>SUM(L70:L75)</f>
        <v>0.33940163108329885</v>
      </c>
      <c r="M76" s="92">
        <f t="shared" si="13"/>
        <v>0.19758011562445849</v>
      </c>
    </row>
    <row r="77" spans="1:13" x14ac:dyDescent="0.2">
      <c r="A77" s="17"/>
      <c r="B77" s="223"/>
      <c r="C77" s="75"/>
      <c r="D77" s="182"/>
      <c r="E77" s="15"/>
      <c r="F77" s="182"/>
      <c r="G77" s="15"/>
      <c r="H77" s="182"/>
      <c r="I77" s="15"/>
      <c r="J77" s="182"/>
      <c r="K77" s="15"/>
      <c r="L77" s="377"/>
      <c r="M77" s="5"/>
    </row>
    <row r="78" spans="1:13" x14ac:dyDescent="0.2">
      <c r="A78" s="63" t="s">
        <v>26</v>
      </c>
      <c r="B78" s="85">
        <f t="shared" ref="B78:M78" si="14">SUM(B54,B67,B76)</f>
        <v>214.37</v>
      </c>
      <c r="C78" s="76">
        <f t="shared" si="14"/>
        <v>8801405.25</v>
      </c>
      <c r="D78" s="98">
        <f t="shared" si="14"/>
        <v>1320.704</v>
      </c>
      <c r="E78" s="76">
        <f t="shared" si="14"/>
        <v>75029112.859999999</v>
      </c>
      <c r="F78" s="98">
        <f t="shared" si="14"/>
        <v>82.858000000000004</v>
      </c>
      <c r="G78" s="76">
        <f t="shared" si="14"/>
        <v>4129188.3099999996</v>
      </c>
      <c r="H78" s="98">
        <f t="shared" si="14"/>
        <v>43.05</v>
      </c>
      <c r="I78" s="76">
        <f t="shared" si="14"/>
        <v>2218080.67</v>
      </c>
      <c r="J78" s="98">
        <f t="shared" si="14"/>
        <v>1660.9820000000002</v>
      </c>
      <c r="K78" s="95">
        <f t="shared" si="14"/>
        <v>90177787.090000004</v>
      </c>
      <c r="L78" s="378">
        <f t="shared" si="14"/>
        <v>0.99999999999999978</v>
      </c>
      <c r="M78" s="16">
        <f t="shared" si="14"/>
        <v>1</v>
      </c>
    </row>
    <row r="79" spans="1:13" x14ac:dyDescent="0.2">
      <c r="A79" s="50"/>
      <c r="B79" s="221"/>
      <c r="C79" s="51"/>
      <c r="D79" s="183"/>
      <c r="E79" s="36"/>
      <c r="F79" s="183"/>
      <c r="G79" s="36"/>
      <c r="H79" s="183"/>
      <c r="I79" s="52"/>
      <c r="J79" s="183"/>
      <c r="K79" s="52"/>
      <c r="L79" s="190"/>
      <c r="M79" s="34"/>
    </row>
    <row r="80" spans="1:13" ht="15" thickBot="1" x14ac:dyDescent="0.25">
      <c r="A80" s="68" t="s">
        <v>39</v>
      </c>
      <c r="B80" s="361">
        <f>B78/$J$78</f>
        <v>0.12906220537007623</v>
      </c>
      <c r="C80" s="86">
        <f>C78/$K$78</f>
        <v>9.7600590278578758E-2</v>
      </c>
      <c r="D80" s="367">
        <f>D78/$J$78</f>
        <v>0.79513444456351712</v>
      </c>
      <c r="E80" s="86">
        <f>E78/$K$78</f>
        <v>0.83201324052362036</v>
      </c>
      <c r="F80" s="368">
        <f>F78/$J$78</f>
        <v>4.9884947579203143E-2</v>
      </c>
      <c r="G80" s="86">
        <f>G78/$K$78</f>
        <v>4.5789417141928218E-2</v>
      </c>
      <c r="H80" s="371">
        <f>H78/$J$78</f>
        <v>2.5918402487203347E-2</v>
      </c>
      <c r="I80" s="86">
        <f>I78/$K$78</f>
        <v>2.4596752055872608E-2</v>
      </c>
      <c r="J80" s="367">
        <f>J78/$J$78</f>
        <v>1</v>
      </c>
      <c r="K80" s="71">
        <f>K78/$K$78</f>
        <v>1</v>
      </c>
      <c r="L80" s="191"/>
      <c r="M80" s="70"/>
    </row>
    <row r="81" spans="1:19" ht="4" customHeight="1" x14ac:dyDescent="0.2">
      <c r="A81" s="18"/>
      <c r="B81" s="171"/>
      <c r="C81" s="19"/>
      <c r="D81" s="171"/>
      <c r="E81" s="7"/>
      <c r="F81" s="171"/>
      <c r="G81" s="7"/>
      <c r="H81" s="171"/>
      <c r="I81" s="19"/>
      <c r="J81" s="189"/>
      <c r="K81" s="21"/>
      <c r="L81" s="192"/>
      <c r="M81" s="9"/>
    </row>
    <row r="82" spans="1:19" x14ac:dyDescent="0.2">
      <c r="A82" s="286" t="s">
        <v>82</v>
      </c>
      <c r="B82" s="172"/>
      <c r="C82" s="202"/>
      <c r="D82" s="172"/>
      <c r="E82" s="201"/>
      <c r="F82" s="172"/>
      <c r="G82" s="201"/>
      <c r="H82" s="172"/>
      <c r="I82" s="201"/>
      <c r="J82" s="189"/>
      <c r="K82" s="208"/>
      <c r="L82" s="192"/>
      <c r="M82" s="212"/>
      <c r="O82" s="202"/>
      <c r="Q82" s="202"/>
      <c r="R82" s="258"/>
      <c r="S82" s="258"/>
    </row>
    <row r="83" spans="1:19" x14ac:dyDescent="0.2">
      <c r="A83" s="286" t="s">
        <v>83</v>
      </c>
      <c r="B83" s="172"/>
      <c r="C83" s="202"/>
      <c r="D83" s="172"/>
      <c r="E83" s="201"/>
      <c r="F83" s="172"/>
      <c r="G83" s="201"/>
      <c r="H83" s="172"/>
      <c r="I83" s="201"/>
      <c r="J83" s="189"/>
      <c r="K83" s="208"/>
      <c r="L83" s="192"/>
      <c r="M83" s="212"/>
      <c r="O83" s="202"/>
      <c r="Q83" s="202"/>
      <c r="R83" s="258"/>
      <c r="S83" s="258"/>
    </row>
    <row r="84" spans="1:19" x14ac:dyDescent="0.2">
      <c r="A84" s="286" t="s">
        <v>81</v>
      </c>
      <c r="B84" s="172"/>
      <c r="C84" s="202"/>
      <c r="D84" s="172"/>
      <c r="E84" s="201"/>
      <c r="F84" s="172"/>
      <c r="G84" s="201"/>
      <c r="H84" s="172"/>
      <c r="I84" s="201"/>
      <c r="J84" s="189"/>
      <c r="K84" s="208"/>
      <c r="L84" s="192"/>
      <c r="M84" s="212"/>
      <c r="O84" s="202"/>
      <c r="Q84" s="202"/>
      <c r="R84" s="258"/>
      <c r="S84" s="258"/>
    </row>
    <row r="85" spans="1:19" ht="5" customHeight="1" x14ac:dyDescent="0.2">
      <c r="A85" s="285"/>
      <c r="B85" s="172"/>
      <c r="C85" s="202"/>
      <c r="D85" s="172"/>
      <c r="E85" s="201"/>
      <c r="F85" s="172"/>
      <c r="G85" s="201"/>
      <c r="H85" s="172"/>
      <c r="I85" s="201"/>
      <c r="J85" s="189"/>
      <c r="K85" s="208"/>
      <c r="L85" s="192"/>
      <c r="M85" s="212"/>
      <c r="O85" s="202"/>
      <c r="Q85" s="202"/>
      <c r="R85" s="258"/>
      <c r="S85" s="258"/>
    </row>
    <row r="86" spans="1:19" x14ac:dyDescent="0.2">
      <c r="A86" s="12" t="s">
        <v>27</v>
      </c>
      <c r="B86" s="172"/>
      <c r="D86" s="172"/>
      <c r="E86" s="23"/>
      <c r="F86" s="172"/>
      <c r="G86" s="23"/>
      <c r="H86" s="172"/>
      <c r="I86" s="23"/>
      <c r="J86" s="189"/>
      <c r="K86" s="21"/>
      <c r="L86" s="192"/>
      <c r="M86" s="9"/>
    </row>
    <row r="87" spans="1:19" x14ac:dyDescent="0.2">
      <c r="A87" s="12" t="s">
        <v>36</v>
      </c>
      <c r="B87" s="172"/>
      <c r="D87" s="172"/>
      <c r="E87" s="23"/>
      <c r="F87" s="184"/>
      <c r="G87" s="24"/>
      <c r="H87" s="189"/>
      <c r="I87" s="21"/>
      <c r="J87" s="172"/>
      <c r="K87" s="23"/>
      <c r="L87" s="172"/>
      <c r="M87" s="9"/>
    </row>
    <row r="88" spans="1:19" x14ac:dyDescent="0.2">
      <c r="A88" s="13" t="s">
        <v>28</v>
      </c>
      <c r="B88" s="172"/>
      <c r="D88" s="172"/>
      <c r="E88" s="23"/>
      <c r="F88" s="172"/>
      <c r="G88" s="23"/>
      <c r="H88" s="172"/>
      <c r="I88" s="23"/>
      <c r="J88" s="171"/>
      <c r="K88" s="19"/>
      <c r="L88" s="193"/>
      <c r="M88" s="9"/>
    </row>
    <row r="89" spans="1:19" x14ac:dyDescent="0.2">
      <c r="A89" s="12" t="s">
        <v>29</v>
      </c>
    </row>
    <row r="90" spans="1:19" x14ac:dyDescent="0.2">
      <c r="A90" s="12" t="s">
        <v>30</v>
      </c>
    </row>
    <row r="91" spans="1:19" x14ac:dyDescent="0.2">
      <c r="A91" s="12"/>
    </row>
    <row r="92" spans="1:19" x14ac:dyDescent="0.2">
      <c r="A92" s="12"/>
    </row>
    <row r="93" spans="1:19" x14ac:dyDescent="0.2">
      <c r="A93" s="13"/>
    </row>
    <row r="94" spans="1:19" x14ac:dyDescent="0.2">
      <c r="A94" s="12"/>
    </row>
    <row r="95" spans="1:19" x14ac:dyDescent="0.2">
      <c r="A95" s="12"/>
    </row>
  </sheetData>
  <mergeCells count="24">
    <mergeCell ref="A1:S1"/>
    <mergeCell ref="N3:O4"/>
    <mergeCell ref="A46:M46"/>
    <mergeCell ref="A56:M56"/>
    <mergeCell ref="A69:M69"/>
    <mergeCell ref="R3:S4"/>
    <mergeCell ref="B3:C4"/>
    <mergeCell ref="D3:E4"/>
    <mergeCell ref="F3:G4"/>
    <mergeCell ref="H3:I4"/>
    <mergeCell ref="J3:K4"/>
    <mergeCell ref="A6:S6"/>
    <mergeCell ref="A16:S16"/>
    <mergeCell ref="A29:S29"/>
    <mergeCell ref="L43:M44"/>
    <mergeCell ref="L3:M4"/>
    <mergeCell ref="P3:Q4"/>
    <mergeCell ref="F43:G44"/>
    <mergeCell ref="H43:I44"/>
    <mergeCell ref="J43:K44"/>
    <mergeCell ref="A3:A5"/>
    <mergeCell ref="A43:A45"/>
    <mergeCell ref="D43:E44"/>
    <mergeCell ref="B43:C44"/>
  </mergeCells>
  <pageMargins left="0.25" right="0.25" top="0.35" bottom="0.25" header="0.3" footer="0.2"/>
  <pageSetup paperSize="17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</vt:vector>
  </TitlesOfParts>
  <Company>Indiana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pmcclintock</dc:creator>
  <cp:lastModifiedBy>Microsoft Office User</cp:lastModifiedBy>
  <cp:lastPrinted>2018-11-06T17:15:19Z</cp:lastPrinted>
  <dcterms:created xsi:type="dcterms:W3CDTF">2017-11-09T15:57:02Z</dcterms:created>
  <dcterms:modified xsi:type="dcterms:W3CDTF">2021-03-25T13:44:05Z</dcterms:modified>
</cp:coreProperties>
</file>